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autoCompressPictures="0" defaultThemeVersion="166925"/>
  <mc:AlternateContent xmlns:mc="http://schemas.openxmlformats.org/markup-compatibility/2006">
    <mc:Choice Requires="x15">
      <x15ac:absPath xmlns:x15ac="http://schemas.microsoft.com/office/spreadsheetml/2010/11/ac" url="D:\Trabajo\OPIAC\"/>
    </mc:Choice>
  </mc:AlternateContent>
  <xr:revisionPtr revIDLastSave="0" documentId="13_ncr:1_{8C91D58A-D1A9-4ECA-A57C-C4EAE6DB519C}"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s>
  <definedNames>
    <definedName name="_xlnm.Print_Area" localSheetId="0">Hoja1!$A$1:$J$70</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4" i="1" l="1"/>
  <c r="I48" i="1"/>
  <c r="I56" i="1"/>
  <c r="I61" i="1"/>
  <c r="I62" i="1"/>
  <c r="I63" i="1"/>
  <c r="I70" i="1"/>
  <c r="I5" i="1"/>
  <c r="I6" i="1"/>
  <c r="I7" i="1"/>
  <c r="I10" i="1"/>
  <c r="I11" i="1"/>
  <c r="I12" i="1"/>
  <c r="I13" i="1"/>
  <c r="I16" i="1"/>
  <c r="I17" i="1"/>
  <c r="I18" i="1"/>
  <c r="I19" i="1"/>
  <c r="I20" i="1"/>
  <c r="I22" i="1"/>
  <c r="I23" i="1"/>
  <c r="I24" i="1"/>
  <c r="I25" i="1"/>
  <c r="I26" i="1"/>
  <c r="I27" i="1"/>
  <c r="I28" i="1"/>
  <c r="I29" i="1"/>
  <c r="I35" i="1"/>
  <c r="I36" i="1"/>
  <c r="I37" i="1"/>
  <c r="I38" i="1"/>
  <c r="I39" i="1"/>
  <c r="I44" i="1"/>
  <c r="D1" i="2"/>
  <c r="D2" i="2"/>
  <c r="D3" i="2"/>
  <c r="D4" i="2"/>
  <c r="D5" i="2"/>
  <c r="D6" i="2"/>
  <c r="D7" i="2"/>
  <c r="D8" i="2"/>
</calcChain>
</file>

<file path=xl/sharedStrings.xml><?xml version="1.0" encoding="utf-8"?>
<sst xmlns="http://schemas.openxmlformats.org/spreadsheetml/2006/main" count="422" uniqueCount="362">
  <si>
    <t>Metas
identificar la necesidad de información</t>
  </si>
  <si>
    <t>Responsables</t>
  </si>
  <si>
    <t>Fuentes de Financiación/ Alianzas</t>
  </si>
  <si>
    <t>Tiempo</t>
  </si>
  <si>
    <t>Presupuesto</t>
  </si>
  <si>
    <t>Pueblos Indígenas</t>
  </si>
  <si>
    <t>10 años</t>
  </si>
  <si>
    <t>Líneas de acción</t>
  </si>
  <si>
    <t>5  años</t>
  </si>
  <si>
    <t>1 año para ser  expedido y desarrollado</t>
  </si>
  <si>
    <t>A seis meses para el Plan, implementación progresivo a partir de un año hasta 10.</t>
  </si>
  <si>
    <t>1 año para concertar las estrategias.
10 años para la implementación.</t>
  </si>
  <si>
    <t>EJE</t>
  </si>
  <si>
    <t>60 de espacios de diálogo intercultural del ejercicio de la comunicación indígena propia y apropiada de los diferentes pueblos y colectivos indígenas (encuentros y foros nacionales y regionales del sector de la comunicación y la cultura donde se convoca a participar a líderes y comunicadores de organizaciones indígenas), anualmente:
Nacional: 1 anual 
Regional: 5 anual</t>
  </si>
  <si>
    <t xml:space="preserve">Medios apropiados                       
 El Estado colombiano  dispondrá los recursos físicos, humanos, técnicos, económicos y administrativos  que permitan fortalecer las capacidades de producción y difusión de productos  radiofónicos desde los pueblos indígenas, en respeto a su autonomía y en la perspectiva de generar escenarios que favorezcan el desarrollo de la interculturalidad. </t>
  </si>
  <si>
    <t>1 año para la concertación 9 de funcionamiento</t>
  </si>
  <si>
    <t>3 años</t>
  </si>
  <si>
    <t xml:space="preserve">10 años. </t>
  </si>
  <si>
    <t>2 años</t>
  </si>
  <si>
    <t xml:space="preserve">Ministerio de las  TIC.
Ministerio del interior.
</t>
  </si>
  <si>
    <t>1 año</t>
  </si>
  <si>
    <t>7 años</t>
  </si>
  <si>
    <t xml:space="preserve">Ministerio de las TIC.
Ministerio de Educación..
</t>
  </si>
  <si>
    <t>5 años</t>
  </si>
  <si>
    <t xml:space="preserve">5 Laboratorios de investigación y desarrollo de contenidos multimedia y herramientas digitales para la creaciones de aplicaciones, tales como juegos, tutoriales, bibliotecas y demás aplicaciones que permitan ayudar en el fortalecimiento y la revitalización de las lenguas o idiomas propios de los Pueblos Indígena. 
64 proyectos de uso y apropiación digital para el fortalecimiento de los idiomas propios de los pueblos indígenas. Proyectos desarrollados en el marco del SEIP. 
</t>
  </si>
  <si>
    <t>6 años</t>
  </si>
  <si>
    <t xml:space="preserve"># de iniciativas de desarrollo y creación de sitios web y uso de redes sociales para la difusión, visibilización y promoción de contextos territoriales, culturales, políticos y organizativos de los pueblos indígenas, ejecutadas e implementadas. 
# plataformas o centros de información y de integración de contenidos web y redes sociales desarrollas y en funcionamiento. 
# de servidores web adquiridos y en funcionamiento 
</t>
  </si>
  <si>
    <t>Desarrollar estrategias de formación y producción de contenidos orales y escritos innovadores para su circulación en múltiples plataformas de convergencia digital e impresa.</t>
  </si>
  <si>
    <t>Implementar 20 estrategias de formación, y 20 estrategias de producción de contenidos de forma anual durante la vigencia de la política.</t>
  </si>
  <si>
    <t># de estrategias de formación implementadas.
# de estrategias de producción realizadas.</t>
  </si>
  <si>
    <t>3 años.</t>
  </si>
  <si>
    <t>Un programa de formación en enfoque diferencial implementado en las instituciones del sector cultura y comunicación.</t>
  </si>
  <si>
    <t># de funcionarios capacitados.
# de procedimientos administrativos ajustados al enfoque diferencial.</t>
  </si>
  <si>
    <t>Establecer, desde el pluralismo jurídico, la autonomía cultural y la soberanía audiovisual indígena, los mecanismos legales, financieros, políticos, institucionales y tecnológicos para que en el sector de las tecnologías de la información y las comunicaciones, los Pueblos Indígenas ejerzan su derecho a la televisión y a la comunicación audiovisual, contribuyendo a la memoria y a su pervivencia física y cultural.</t>
  </si>
  <si>
    <t>Consolidar durante la próxima década un marco regulatorio, institucional, financiero, programático y operativo estatal que le permita a los Pueblos Indígenas ejercer su derecho a la televisión y a la comunicación audiovisual, mediante proyectos de formación, fortalecimiento organizacional, memoria, conservación de archivos y producción propia, infraestructuras para la producción, transmisión y emisión, acceso y apropiación diferenciada a canales, espacios y medios, fomento a investigación, innovación y creatividad en el sector de las tecnologías de la información y las comunicaciones y desarrollo de garantías y protección para la adecuada y ponderada visibilización de los Pueblos Indígenas.</t>
  </si>
  <si>
    <t>% de avance de implementación del Plan de Televisión Indígena</t>
  </si>
  <si>
    <t xml:space="preserve">ANTV
Canales Privados
Centros de Formación
Centros de Memoria de los Pueblos Indígenas
Centro Nacional de Memoria Histórica
COLCIENCIAS
Colectivos indígenas de comunicación
CONCIP
DAIRM
DNP
Entidades Territoriales/Gobiernos regionales y Locales
Fundación Patrimonio Fílmico
Gobierno Nacional
Ministerio de Cultura
Ministerio de Hacienda
Ministerio del Interior
MinTIC
Organizaciones Indígenas
Operadores Públicos
Pueblos Indígenas
Resguardos y Cabildos
RTVC
Señal Memoria
Universidades Públicas y Privadas
</t>
  </si>
  <si>
    <t xml:space="preserve">ANTV
Canales Privados
Centros de Formación
Centro Nacional de Memoria Histórica
CNAC
COLCIENCIAS 
Cooperación Internacional
DAIRM
DNP
Entidades Territoriales/Gobiernos regionales y Locales
FDC
FONTV
Fundación Patrimonio Fílmico
Gobierno Nacional
ICETEX
Ministerio de Cultura
Ministerio de Educación
Ministerio de Hacienda
Ministerio del Interior
MinTIC
Operadores Públicos
Organizaciones Indígenas
Otros Centros
RTVC
Señal Memoria
SGP
UNESCO
Universidades Públicas y Privadas
</t>
  </si>
  <si>
    <t>Ministerio de las TIC, Ministerio de Cultura, Ministerio de Educación, Ministerio del Interior, Ministerio de Hacienda y Crédito Público</t>
  </si>
  <si>
    <t>Ministerio de las TIC, FONADE, Ministerio de Hacienda y Crédito Público, Ministerio de Cultura</t>
  </si>
  <si>
    <t>Ministerio de las  TIC.
Ministerio de Cultura.
Ministerio de Hacienda.
Ministerio del Interior.
Ministerio de Educación</t>
  </si>
  <si>
    <t>4 estímulos a la creación de tipo regional
4 estímulos a la creación de tipo nacional</t>
  </si>
  <si>
    <t xml:space="preserve">Ministerio de las  TIC.
Ministerio de Cultura.
Ministerio de Hacienda.
Ministerio del Interior.
</t>
  </si>
  <si>
    <t>Ministerio de las TIC, Ministerio del Interior</t>
  </si>
  <si>
    <t xml:space="preserve">Asesoría jurídica </t>
  </si>
  <si>
    <t xml:space="preserve">1 oficina de asesoría jurídica creada y en funcionamiento durante la vigencia de la política.
Participación en  los espacios de protección y defensa de los comunicadores y/o periodistas, para la implementación de medidas de protección de la UNP.   </t>
  </si>
  <si>
    <t>No de oficinas de asesoría jurídicas creadas/1*100</t>
  </si>
  <si>
    <t>Ministerio de las TIC</t>
  </si>
  <si>
    <t xml:space="preserve">Ministerio de las TIC.
Ministerio de Cultura.
Colciencias.
</t>
  </si>
  <si>
    <t xml:space="preserve">Ministerio de las TIC.
Ministerio de Cultura.
Ministerio de Educación.
Colciencias.
</t>
  </si>
  <si>
    <t>Construir un mecanismo jurídico que garanticen el buen uso de los contenidos indígenas en internet  y protejan el patrimonio intelectual de los Pueblos Indígenas.</t>
  </si>
  <si>
    <t># de mecanismos jurídicos implementados.</t>
  </si>
  <si>
    <t>Una (1) Directiva Presidencial concertada y expedida</t>
  </si>
  <si>
    <t>6 meses</t>
  </si>
  <si>
    <t>DNP-Ministerio de las TIC / Oficina Jurídica de la Presidencia de la República / Ministerio del Interior</t>
  </si>
  <si>
    <t xml:space="preserve">Una plataforma virtual que contiene y retroalimenta tanto a funcionarios públicos como a miembros de pueblos indígenas sobre la normatividad especial, derechos constitucionales y fundamentales de los pueblos indígenas y socialización de mecanismos propios de justicia, cultura y mecanismos propios, y demás elementos jurídicos sobre la temática. </t>
  </si>
  <si>
    <t>Plataforma virtual en funcionamiento y con garantías para funcionamiento</t>
  </si>
  <si>
    <t>6 Meses</t>
  </si>
  <si>
    <t xml:space="preserve">Un protocolo para las organizaciones indígenas, donde se establezcan los procedimientos y mecanismos que tienen los pueblos indígenas y los comunicadores sociales indígenas en caso de vulneración de derechos humanos. </t>
  </si>
  <si>
    <t># de protocolos para organizaciones indígenas concertados, expedidos y con garantías presupuestales para su implementación</t>
  </si>
  <si>
    <t>1 año para la concertación del protocolo 9 para la aplicación</t>
  </si>
  <si>
    <t xml:space="preserve">Varios acuerdos interadministrativo entre las organizaciones nacionales indígenas y la Fiscalía General de la Nación, la Defensoría del Pueblo, Ministerio de Justicia y del Derecho y la Unidad Nacional de Protección, que desarrollan mecanismos de garantías personales y jurídicas, por medio del control, investigación y seguimiento a los casos de vulneración de derecho a los comunicadores indígenas en el ejercicio de sus funciones y sus trabajos como comunicadores sociales. </t>
  </si>
  <si>
    <t xml:space="preserve"># de acuerdos interadministrativos </t>
  </si>
  <si>
    <t>Permanente</t>
  </si>
  <si>
    <t xml:space="preserve">Una cartilla protocolaria para los funcionarios públicos y sociedad civil que contiene el marco jurídico relacionado con la utilización de imágenes no autorizadas por los pueblos indígenas. </t>
  </si>
  <si>
    <t>Pueblos Indígenas
Dirección Nacional de Derecho de Autor</t>
  </si>
  <si>
    <t>Dirección Nacional de Derecho de Autor</t>
  </si>
  <si>
    <t>3 meses</t>
  </si>
  <si>
    <t>Una (1) Directiva presidencial concertada y expedida</t>
  </si>
  <si>
    <t>Presidencia de la República de Colombia</t>
  </si>
  <si>
    <t>Ministerio del Interior / CONCIP MPC</t>
  </si>
  <si>
    <t xml:space="preserve">Ministerio del Interior </t>
  </si>
  <si>
    <t>Anual</t>
  </si>
  <si>
    <t xml:space="preserve">Un programa que se encarga de crear pautas y propagandas tanto en TV como en Radio Publica,  donde se hacen manifestaciones que ayudan a la transformación del discurso y conciencia social que se da alrededor de los pueblos indígenas, fortaleciendo la identidad propia de los pueblos indígenas, la protección y la reivindicación de los usos y costumbres. </t>
  </si>
  <si>
    <t>Ministerio de las TIC / RTVC</t>
  </si>
  <si>
    <t>Una sociedad de Gestión Colectiva de los Derechos de Autor propia para los pueblos indígenas protegiendo los desarrollos artísticos autónomos</t>
  </si>
  <si>
    <t xml:space="preserve">Sociedad de Gestión en funcionamiento </t>
  </si>
  <si>
    <t>MINTIC / Direccion Nacional de Derecho de Autor</t>
  </si>
  <si>
    <t>Una (1) Directiva presidencia concertada y expedida</t>
  </si>
  <si>
    <t>Presidencia de la República de Colombia / Ministerio del Interior - Sistema de Información Indígena de Colombia (Pagina Web)</t>
  </si>
  <si>
    <t>Colombia Compra Eficiente / Ministerio del Interior - Sistema de Información Indígena de Colombia</t>
  </si>
  <si>
    <t>Un Fondo Integral para el Desarrollo de la Comunicación Indígena en Colombia.</t>
  </si>
  <si>
    <t xml:space="preserve">Un (1) Proyecto de Ley presentado por el Min TIC 
 Fondo creado y operando por Ley </t>
  </si>
  <si>
    <t>Ministerio de las TIC / Congreso de la República / Oficina Jurídica de la Presidencia de la República
Ministerio de Hacienda y Crédito Público</t>
  </si>
  <si>
    <t>Ministerio de Hacienda y Crédito Público</t>
  </si>
  <si>
    <t xml:space="preserve">Una campaña propagandística que incluye pautas publicitarias en radio y televisión informando acerca del marco normativo existente en relación con la utilización de imágenes y videos que incluyan miembros de pueblos indígenas. </t>
  </si>
  <si>
    <t xml:space="preserve">Un foro anual en consulta previa que es realizado en lugares de la geografía nacional con presencia de pueblos indígenas, y que trate sobre el alcance de la consulta previa, incluyendo funcionarios públicos, privados y miembros de pueblos indígenas. </t>
  </si>
  <si>
    <t>Ministerio de las TIC y Ministerio del Interior</t>
  </si>
  <si>
    <t>Un proyecto de inversión de MINTIC donde se incluyan las líneas de la política publica especifica para pueblos indígenas</t>
  </si>
  <si>
    <t>Ministerio de las TIC -Departamento Nacional de Planeación</t>
  </si>
  <si>
    <t>Partidas presupuestales incluidas dentro del presupuesto de la entidad y presupuesto general de la nación  para el cumplimiento de los programas, planes y proyectos a realizar en el marco de la política pública de comunicaciones</t>
  </si>
  <si>
    <t># de partidas Presupuestales creadas e incluidas en PGN  para el cumplimiento de los programas, planes y proyectos a realizar en el marco de la política publica de comunicaciones</t>
  </si>
  <si>
    <t>Oficinas de asuntos indígenas creadas en las entidades a carga de la ejecución de la política publica</t>
  </si>
  <si>
    <t>Ministerio de las TIC-Departamento de la Administración Pública</t>
  </si>
  <si>
    <t>Presidencia de la República / Oficina Jurídica de la Presidencia de la República/ Ministerio del Interior</t>
  </si>
  <si>
    <t>Ministerio de Cultura
Ministerio de las TIC 
Ministerio del Interior
Consejería para la Mujer- Presidencia
ICBF</t>
  </si>
  <si>
    <t>Ministerio de las TIC, Ministerio de Cultura, Ministerio del Interior, Ministerio de Educación</t>
  </si>
  <si>
    <t xml:space="preserve">Ministerio de las TIC, Ministerio de Cultura, Ministerio del Interior, Ministerio de Educación, Ministerio de Hacienda </t>
  </si>
  <si>
    <t xml:space="preserve">Un (1) Programa como mínimo de revitalización de las formas propias de comunicación de los pueblos indígenas, teniendo en cuenta las dinámicas, particularidades o necesidades de los pueblos indígenas, concertado y con apropiación presupuestal anual para su implementación 
50 proyectos (mínimo) de revitalización de las formas propias de comunicación de los pueblos indígenas, diseñados de manera concertada e implementados             
                                                    </t>
  </si>
  <si>
    <t>Universidades públicas y privadas
Centros de formación
Pueblos Indígenas.
Ministerio de Educación.
ICETEX   
SENA</t>
  </si>
  <si>
    <t xml:space="preserve"> Ministerio de Educación
 ICETEX
 Colciencias
 Ministerio de Cultura
 Universidades Públicas y Privadas
 Centros de formación SENA</t>
  </si>
  <si>
    <t xml:space="preserve">Ministerio de Educación
Ministerio de Cultura
Ministerio de las TIC 
Ministerio del Interior
Colciencias e Institutos de Investigación </t>
  </si>
  <si>
    <t xml:space="preserve">Ministerio de las TIC, Ministerio de Cultura, Ministerio del Interior,  Ministerio de Hacienda </t>
  </si>
  <si>
    <t>Ministerio de las TIC, Radio Nacional, RTVC</t>
  </si>
  <si>
    <t xml:space="preserve">Ministerio del Interior.
Ministerio de las  TIC.
 Ministerio de Hacienda.
</t>
  </si>
  <si>
    <t>Ministerio de  Cultura
Ministerio de las TIC           
Archivo General de la Nación
Ministerio del Interior</t>
  </si>
  <si>
    <t xml:space="preserve">1 año para crear el programa y los  proyectos y nueve años de aplicación </t>
  </si>
  <si>
    <t>Ministerio de Cultura
Ministerio del  Interior
Pueblos y Organizaciones Indígenas</t>
  </si>
  <si>
    <t xml:space="preserve">Ministerio de Cultura -
 Instituto Caro y Cuervo. 
Ministerio de Educación
Ministerio de  Hacienda
Ministerio del Interior </t>
  </si>
  <si>
    <t xml:space="preserve">Ministerio de Educación
Ministerio de Cultura
Ministerio de las TIC 
Ministerio del Interior
SENA
Colciencias
Institutos de Investigación  
</t>
  </si>
  <si>
    <t>Ministerio de las TIC- Ministerio de Hacienda</t>
  </si>
  <si>
    <t>Objetivos</t>
  </si>
  <si>
    <t xml:space="preserve">Ministerio de Cultura
Ministerio del Interior
Cooperación Internacional
</t>
  </si>
  <si>
    <t xml:space="preserve">Una  directiva presidencial para los funcionarios públicos del área de comunicaciones que informa, especifica y determina que modalidades de contratación deben aplicarse en el marco del enfoque diferencial, en caso de convocatorias públicas que traten de derechos de los pueblos indígenas. </t>
  </si>
  <si>
    <t>Directiva Presidencial que sirva de orientación a las diferentes instancias y entidades de Gobierno en lo referente al enfoque diferencial en las convocatorias públicas que realicen en proyectos y actividades que involucren comunidades y pueblos indígenas</t>
  </si>
  <si>
    <t xml:space="preserve">Programa  Nacional de  fomento y salvaguarda de radio indígena.
El Estado colombiano  dispondrá los recursos físicos, humanos, técnicos, económicos y administrativos  que permitan fortalecer las capacidades de producción y difusión de productos  radiofónicos desde los pueblos indígenas, en respeto a su autonomía y en la perspectiva de generar escenarios que favorezcan el desarrollo de la interculturalidad. </t>
  </si>
  <si>
    <t>Crear una oficina de asesoría jurídica en la defensa del derecho a la comunicación de los pueblos indígenas, la cual se encargara de velar por los derechos de los pueblos indígenas, prestando especial atención a:
Garantizar el libre ejercicio de informar y generar opinión al interior de los pueblos indígenas y dotar de medidas de protección en caso de que sean necesarias por amenazas a los comunicadores y medios de comunicación indígena. 
Garantizar la presencia de  emisoras en los territorios indígenas que no son operadas por los pueblos, sino por particulares.
Asesorar Jurídicamente a los Pueblos Indígenas sobre las afectaciones territoriales, ambientales, físicas, espirituales,  sociales y culturales, por la instalación de torres de comunicación, así como vulneración del derecho de consulta previa para su instalación.</t>
  </si>
  <si>
    <t>el 100% de los archivos de los Pueblos Indígenas solicitados e identificados están funcionando</t>
  </si>
  <si>
    <t xml:space="preserve">60 encuentros intergeneracionales en los territorios de los Pueblos Indígenas sobre comunicación propia
Nacional: 1 anual 
Regional: 5 anual 
</t>
  </si>
  <si>
    <t xml:space="preserve">
Formas Propias de Comunicación
 </t>
  </si>
  <si>
    <t xml:space="preserve">
Formación en Comunicación Propia y Apropiada. 
</t>
  </si>
  <si>
    <t>Ministerio de las TIC/ gastos de funcionamiento</t>
  </si>
  <si>
    <t>N/A</t>
  </si>
  <si>
    <t>5 años para las iniciativas
1 año para los proyectos de infraestructura</t>
  </si>
  <si>
    <t xml:space="preserve">104 iniciativas de desarrollo y creación de sitios web y uso de redes sociales para la difusión, visibilización y promoción de contextos territoriales, culturales, políticos y organizativos de los pueblos indígenas.
Creación de 5 plataformas o centros de información y de integración de contenidos web y redes sociales, para el acopio y redifusión de los contenidos comunicativos visibilizados por los colectivos de comunicación, organizaciones, cabildos o autoridades indígenas en sus diferentes sitios web y redes sociales. 
Garantías para adquisición y sostenimiento de 5 servidores web, con capacidad de trafico web ilimitado, dominios ilimitados, creación de Nube informática, Bases de Datos, Correos Electrónicos, servicio de Streaming entre otros servicios web. Herramienta necesaria para la puesta en marcha del Programa de fomento al uso de la internet y las redes sociales de los Pueblos y Organizaciones Indígenas.
</t>
  </si>
  <si>
    <t>Ministerio de Cultura
Ministerio de las TIC 
Ministerio del Interior
   Pueblos y Organizaciones Indígenas</t>
  </si>
  <si>
    <t xml:space="preserve">
10 casas de pensamiento o espacios fìsicos para la realizaciòn de encuentros 
60 encuentros en espacios espirituales entre sabedores y sabedoras
Nacional: 1 anual 
Regional: 5 anuales
</t>
  </si>
  <si>
    <t>Una (1) Cartilla protocolaria impresa
Desarrollo de las Medidas Provisionales de Derecho de Autor que promueve la Dirección Nacional de Derecho de Autor</t>
  </si>
  <si>
    <t>No de pautas realizadas/ 24 pautas como mínimo *100</t>
  </si>
  <si>
    <t>Foro anual realizado/10 foros *100</t>
  </si>
  <si>
    <t>No de pautas realizadas y emitidas/ 12 pautas mínimo *100</t>
  </si>
  <si>
    <t>Indicadores (fórmula)</t>
  </si>
  <si>
    <t>Proyecto de inversión creado, aprobado e incluido en los proyectos de inversión de MINTIC</t>
  </si>
  <si>
    <t>Recursos de Funcionamiento</t>
  </si>
  <si>
    <t xml:space="preserve">Ministerio de Cultura
Ministerio de las TIC 
Ministerio del Interior
   </t>
  </si>
  <si>
    <t xml:space="preserve">Ministerio de Cultura
Ministerio de las TIC 
Ministerio del Interior
Alta Consejería para la Mujer- Presidencia   </t>
  </si>
  <si>
    <t xml:space="preserve">Ministerio de Cultura
Archivo General de la Nación
</t>
  </si>
  <si>
    <t>No de oficinas de asuntos indígenas creadas/No de entidades con responsabilidad de la política Publica*100</t>
  </si>
  <si>
    <t>SUBTOTAL EJE 1</t>
  </si>
  <si>
    <t>SUBTOTAL EJE 2</t>
  </si>
  <si>
    <t>SUBTOTAL EJE 3</t>
  </si>
  <si>
    <t>SUBTOTAL EJE 4</t>
  </si>
  <si>
    <t xml:space="preserve">60 encuentros comunitarios entre mujeres indígenas sabedoras y realizadoras indígenas realizados 
Nacional: 1 anual 
Regional: 5 anuales                                                                             </t>
  </si>
  <si>
    <t>Unidad Nacional de Protección</t>
  </si>
  <si>
    <t>50 proyectos  (mínimo) de Fomento a la creatividad de la cultura indígena, cómo estrategia para el fortalecimiento a la comunicación propia de los Pueblos Indígenas.</t>
  </si>
  <si>
    <t>Encuentros intergeneracionales sobre comunicación propia</t>
  </si>
  <si>
    <t xml:space="preserve">100%  de los Planes de formación propia diseñados son implementados en espacios de formación propios de los Pueblos Indígenas, para un total de 104 planes de formación propia en comunicación que atiendan a los contextos, intereses y particularidades territoriales, culturales, espirituales, técnicos y políticos de cada pueblo.
</t>
  </si>
  <si>
    <t xml:space="preserve">2500 indígenas formados en comunicación propia
2500  indígenas formados en comunicación apropiadas, desarrollando y haciendo un uso coherente de  los nuevos repertorios tecnológicos y de información, tanto físico como digitales.
</t>
  </si>
  <si>
    <t>Formar de manera integral; cultural, política, técnica y operativamente a comunicadores, en el ejercicio de la preproducción, producción y posproducción de contenidos radiales y sonoros (teniendo en cuenta lo establecido en el eje de formación de la presente política pública). En esa medida se tendrá en cuenta los procesos de formación tanto formal como no formal, así como diferentes estrategias de formación que van desde lo propio (encuentros con sabedores, procesos propios de formación) a lo apropiado.</t>
  </si>
  <si>
    <t xml:space="preserve">Espacios de participación en la radio pública regional y nacional </t>
  </si>
  <si>
    <t xml:space="preserve">Coordinación y alianzas comunicativas entre Pueblos Indígenas y de fronteras. </t>
  </si>
  <si>
    <t xml:space="preserve">Fortalecimiento de las capacidades de los Pueblos Indígenas para proteger, conservar y revitalizar sus manifestaciones culturales, sus conocimientos y prácticas tradicionales y sus formas propias de comunicación a través del ejercicio de sus autoridades </t>
  </si>
  <si>
    <t xml:space="preserve">Espacios espirituales y de comunicación, entre los sabedores y sabedoras de cada pueblo, y espacios comunitarios tradicionales de las mujeres sabedoras como cuidadoras de la vida, como ejercicio de revitalización de las formas de comunicación propia de los pueblos indígenas      </t>
  </si>
  <si>
    <t xml:space="preserve">Estrategias de apropiación, visibilización e implementación de la ley de lenguas que conlleven al fortalecimiento, revitalización y recuperación de las lenguas propias de los Pueblos Indígenas. 
</t>
  </si>
  <si>
    <t xml:space="preserve">   Construir y concertar (entre los Pueblos Indígenas y las entidades con competencias) las estrategias de comunicación que permitan la apropiación, visibilización e implementación de la ley de lenguas,  que conlleven al fortalecimiento, revitalización y recuperación de las lenguas propias de los Pueblos Indígenas, a partir de la actualización de los diagnósticos de las lenguas propias de los pueblos indígenas, y de las lenguas que están en proceso de recuperación y/o revitalización.                        
 </t>
  </si>
  <si>
    <t>implementar mediante la identificación y el acuerdo de espacios comunes; la realización de escenarios al igual que alianzas específicas de producción y divulgación de productos comunicativos de las emisoras indígenas. De igual modo articular y dinamizar procesos comunicativos binacionales entre los pueblos indígenas de frontera</t>
  </si>
  <si>
    <t>1 observatorio indígena de Medios de Comunicación creado y en funcionamiento durante la vigencia de la política.</t>
  </si>
  <si>
    <t xml:space="preserve">Crear el Observatorio Indígena de Medios de Comunicación. Para esto se hará el diseño conceptual, metodológico, operativo y delimitación de los campos de seguimiento, garantizando la conformación del equipo, creando alianzas, e implementando las actividades de monitoreo, investigación y divulgación. </t>
  </si>
  <si>
    <t>Programa de desarrollo de ofertas interinstitucionales con enfoque diferencial
El programa busca acortar las distancias entre el mundo indígena y el mundo gubernamental, dotando a funcionarios de los sectores de cultura y comunicación con elementos comprensivos de la diferencia cultural para el diseño y la aplicación de programas y proyectos.</t>
  </si>
  <si>
    <t xml:space="preserve"> Incorporar el enfoque diferencial indígena en los programas y proyectos de ciudadanía digital del Ministerio de las Tecnologías de la Información y la Comunicación y de los programas y proyectos de archivo, patrimonio inmaterial, comunicaciones, investigación antropológica y poblaciones del Ministerio de Cultura</t>
  </si>
  <si>
    <t xml:space="preserve">• Desarrollar y construir acuerdos vinculantes entre las partes (organizaciones indígenas y Estado), para hacer control, investigación y seguimiento a los casos de vulneración de derechos humanos y fundamentales los comunicadores y periodistas indígenas, así como los procesos y colectivos de comunicación indígena en el ejercicio de sus funciones y trabajo de comunicación social. 
• Desarrollar diagnósticos y fijar objetivos por parte de los entes estatales dentro del marco de sus competencias para dar solución por medio de procesos investigativos, de fiscalización y judicialización que se requiera.  
• Garantizar seguridad jurídica y reparación progresiva a quienes han sido víctimas directas e indirectas, de vulneración a derechos humanos y fundamentales , así como a medios de comunicación y sus procesos que han sido afectados directamente
• Asesorar Jurídicamente a los Pueblos Indígenas sobre las afectaciones territoriales, ambientales, físicas, espirituales, sociales y culturales, por la instalación de torres de comunicación, así como vulneración del derecho de consulta previa para su instalación.
</t>
  </si>
  <si>
    <t xml:space="preserve"> Fomentar la protección jurídica de los conocimientos tradicionales, en especial, garantizar la protección respecto al aprovechamiento no autorizado que se haga de estos en los medios  de comunicación, mediante acciones jurídicas y judiciales, encaminadas a investigar, sancionar y reparar  la utilización irregular de contenido comunicativos y conocimientos tradicionales de los pueblos indígenas. </t>
  </si>
  <si>
    <t xml:space="preserve">Generar directivas para socializar convocatorias públicas y concursos que se realicen directamente para pueblos indígenas o donde estos puedan participar y difundir a través de las organizaciones nacionales, regionales, y locales, utilizando mecanismos alternativos para dar igualdad de oportunidades a los participantes, por ejemplo, mediante modos contratación estatal como la contratación directa, mediante contratos o convenios administrativos (Ley 1474 de 2011, Art. 92) o Contratos de prestación de servicios profesionales y de apoyo a la gestión, o para la ejecución de trabajos artísticos que solo pueden encomendarse a determinadas personas naturales. (Literal h) numeral 4°                                                                                                                                                                                                                                                                                                                                                                                                                                                                                                                                                                                                                                                                                                                                                              </t>
  </si>
  <si>
    <t xml:space="preserve"> Crear una solución TI (Tecnologías de la Información)  en las páginas web y plataformas virtuales de las entidades estatales vinculantes, que facilite el acceso a la información y la participación oportuna y eficaz de los pueblos, comunidades, organizaciones y procesos indígenas. </t>
  </si>
  <si>
    <t xml:space="preserve">Apoyar la creación de campañas de lucha contra la discriminación social y el fomento de información responsable relativa a los Pueblos indígenas en los medios de comunicación, privados y del Sistema de Medios Públicos, que contemple la formación a editores, periodistas y comunicadores sociales no indígenas de los derechos y ganancias históricas de los Pueblos indígenas; entre otros temas como asesoría jurídica a las autoridades indígenas para la exigibilidad del derecho al buen nombre, entre otros.                                                                                                                                                                                                                                                                                                                                                                                                                                                                                                                                                                                    </t>
  </si>
  <si>
    <t xml:space="preserve"> Garantizar el derecho a la participación y a la Consulta Previa Libre e Informada para que operadores particulares internalicen la obligación del derecho a la Consulta Previa Libre e Informada en todas sus previsiones, cuando esta resulte perentoria. Para ello, se debe entre otras generar y garantizar una campaña sobre alcance de la Consulta Previa.</t>
  </si>
  <si>
    <t>% de implementación de la Política Publica de Comunicaiones</t>
  </si>
  <si>
    <t>100% de implementación de la Política Pública de Comunicaciones a 2028</t>
  </si>
  <si>
    <t xml:space="preserve">Garantías para la protección del patrimonio cultural, del conocimiento ancestral, la propiedad intelectual y el territorio de los Pueblos Indígenas.                                        </t>
  </si>
  <si>
    <t>Construir e implementar estrategias y módulos de diálogo intergeneracional, para el fortalecimiento la apropiación y visibilización de las formas propias de comunicación.</t>
  </si>
  <si>
    <t>Ministerio de Cultura
Ministerio de las TIC 
Ministerio del Interior</t>
  </si>
  <si>
    <t>20  encuentros de intercambio de experiencia de proccesos de investigación en comunicación de los pueblos indígenas</t>
  </si>
  <si>
    <t xml:space="preserve">Programa de liberación, protección, devolución y reconocimiento del patrimonio material, museográfico e icónico de los Pueblos Originarios. </t>
  </si>
  <si>
    <t>Realización de encuentros de los pueblos de frontera, con el fin de coordinar acciones comunicativas que favorezcan el fortalecimiento.</t>
  </si>
  <si>
    <t>Ministerio de las TIC, Ministerio del Interior, Unidad Nacional de Protección</t>
  </si>
  <si>
    <t>Ministerio de las TIC, Ministerio del Interior, Ministerio de Cultura</t>
  </si>
  <si>
    <t>Uso Coherente de la tecnología Informática, “Software Libre y licenciamiento GNU”</t>
  </si>
  <si>
    <t>Promover y desarrollar procesos de apropiación del uso de software libre y licenciamiento GNU (Licencia Pública General) en los territorios indígenas, con el fin de promover un uso de la tecnología más coherente con el sentir cultural, espiritual y político de los Pueblos Indígenas. Así mismo dicha apropiación del software libre deberá permitir estudiar, distribuir y mejorar los programas o aplicaciones a fin de adaptarlos a las necesidades de los Pueblos Indígenas</t>
  </si>
  <si>
    <t>Desarrollar y producir contenidos digitales propios de los Pueblos Indígenas, teniendo como principio lo cultural, espiritual, político y territorial, de igual manera siendo respetuoso con el conocimiento o saber colectivo e intelectual de Pueblos Indígenas. Además, teniendo manejo, control y autonomía en el desarrollo de los contenidos digitales.</t>
  </si>
  <si>
    <t xml:space="preserve">Herramientas web, para la Contratación Publica, donde se encuentren apartados dedicados exclusivamente para las convocatorias y contratos estatales con comunidades, pueblos y organizaciones indígenas en materia de comunicaciones. </t>
  </si>
  <si>
    <t># de herramientas web en funcionamiento</t>
  </si>
  <si>
    <t xml:space="preserve">Gobierno Nacional y sus ministerio, Gobernaciones y Alcaldias
Pueblos Indígenas </t>
  </si>
  <si>
    <t>Gobierno Nacional y sus ministerio, Gobernaciones y Alcaldias</t>
  </si>
  <si>
    <t xml:space="preserve">Mejoramiento de la infraestructura y funcionamiento de las emisoras indígenas DEBE ENTRAR EN EL PLAN RADIAL </t>
  </si>
  <si>
    <t>Ministerio de las TIC y Ministerio del Interior- NO ES UN TEMA DE MINTIC NO NOS ENCARGAMOS DE LA CONSLTA PREVIA</t>
  </si>
  <si>
    <t>Observaciones</t>
  </si>
  <si>
    <t>Ya existe la resolución por parte de la ministra de Cultura. Y le corresponde a todas las instituciones del gobierno colombiano</t>
  </si>
  <si>
    <t>Ministerio de Cultura
Endidades del estado Colombiano
Ministerio del  Interior
Pueblos y Organizaciones Indígenas</t>
  </si>
  <si>
    <t>Fomentar a la creatividad y la innovación del arte, la cultura indígena en todas sus manifestaciones y concepciones, cómo estrategia para el fortalecimiento de la comunicación propia de los Pueblos Indígenas.</t>
  </si>
  <si>
    <t xml:space="preserve">En espera de respuesta por el ministerio de cultura </t>
  </si>
  <si>
    <t xml:space="preserve"> Realizar anualmente encuentros entre mujeres indígenas sabedoras en espacios comunitarios (como Escuelas, bibliotecas públicas y procesos de formación en comunicación indígena, Círculos de la Palabra, Mujeres tejedoras, Política de salvaguardia del patrimonio cultural inmaterial, Programa de investigación e inventarios de patrimonio inmaterial y  Programa de conocimientos tradicionales y sitios sagrados, entre otros).     </t>
  </si>
  <si>
    <t xml:space="preserve">Ministerio de Cultura -
 Instituto Caro y Cuervo. 
Ministerio de Educación
Ministerio del Interior </t>
  </si>
  <si>
    <t>Se debe definir el alcance. Se sugiere la creación de una comisión intersectoriral para la articulación de todas las entidades</t>
  </si>
  <si>
    <t>Programas de formación propia para los Pueblos Indígenas y sus organizaciones:
 Los Pueblos Indígenas definirán los mecanismos de formación sobre comunicación propia de acuerdo a sus dinámicas organizativas, culturales y territoriales. El estado colombiano propenderá la implementación de lo definido por los Pueblos Indígenas según sus dinámicas de formación en concordancia con el SEIP y otros programas que se implementen en los entes del Estado</t>
  </si>
  <si>
    <t>MinTC, aclara que puede particiar, apartir de una comisión intersectorial para ver el alcance del objetivo
No hubo presencia de Min Educación</t>
  </si>
  <si>
    <t>Pueblos Indígenas  y sus organizaciones.  Estado Colombiano.</t>
  </si>
  <si>
    <t>Falta concepto de Min Educación</t>
  </si>
  <si>
    <t xml:space="preserve">Propender por el intercambio de experiencias de los procesos de investigación en comunicación de los pueblos indígenas. </t>
  </si>
  <si>
    <t>Se plantea que se debe unificar este objetivo con otros objetivos de la misma linea de acción 
MinTIC dice que no tiene competencia</t>
  </si>
  <si>
    <t xml:space="preserve">Ministerio de Educación
Ministerio de Cultura
Ministerio de las TIC
Colciencias </t>
  </si>
  <si>
    <t>el alcance de MinTC esta relacionado con la iniciativa de becas talento TI</t>
  </si>
  <si>
    <t xml:space="preserve">Crear el "Programa Nacional de fomento y salvaguarda de radio indígena", con enfoque territorial,  con el propósito de generar acciones de fortalecimiento cultural, social y financiero de las Emisoras Indígenas, teniendo en cuenta las dinámicas y conocimientos propios de cada pueblo. 
</t>
  </si>
  <si>
    <t xml:space="preserve">Ministerio de las  TIC.
Ministerio de Cultura.
Ministerio del Interior.
</t>
  </si>
  <si>
    <t xml:space="preserve"> Ministerio del Interior, Cansilleria, Mincultura</t>
  </si>
  <si>
    <t xml:space="preserve">Mintic dice: NO ES VIABLE- NO CORRESPONDE A MINTIC Y TAMPOCO SE PUEDE EXEPTUAR IMPUESTO DE ESPECTRO, PORQUE ES REFORMA CONSTITUCIONA. </t>
  </si>
  <si>
    <t xml:space="preserve">Fortalecimiento y Creación de espacios de Producción Integral de Comunicación Indígena de acuerdo al contexto cultural de cada pueblo. </t>
  </si>
  <si>
    <t>Ministerio de las TIC, Ministerio del Interior, Ministerio de Cultura, Centro Nacional de Memoria Historica, Gobernaciones departamentales, Pueblos Indígenas</t>
  </si>
  <si>
    <t>Desarrollo y producción de Contenidos Digitales, desde las necesidades y requerimientos de los Pueblos Indígenas</t>
  </si>
  <si>
    <t>SI PERO NO DETERMINAR TODAVÍA CUALES SON LAS METAS PQ ESO DEPENDERÁ DEL LAN DE ACCIÓN QUE SE LOGRE ACORDAR EN EL CONPES</t>
  </si>
  <si>
    <t xml:space="preserve">Ver la posibilidad que agregarlo a otra línea </t>
  </si>
  <si>
    <t>Ministerio de Educación.
Ministerio de Cultura.
Patrimonio.
ICAHN 
MinTIC</t>
  </si>
  <si>
    <t>Ministerio del Interior.
Dirección Nacional de Derechos de Autor</t>
  </si>
  <si>
    <t>EL desarrollo legislativo de la propiedad intelectural colectiva se debe tratar en otro escenario. Se propone crear mesas de trabajo para desarrollar el proyecto legislativo, debe participar super intendencia de industria y comercio, dirección de derechos de autor, mincultura y pueblos indígenas</t>
  </si>
  <si>
    <t>Ministerio del Interior.
Ministerio de Cultura.
Ministerio de Educación.
Ministerio de las TIC</t>
  </si>
  <si>
    <t xml:space="preserve">MincTIC no tiene competencia, pero debe hacer el acompañamiento como líder de la Política Pública
ICANH debe acompar el proceso </t>
  </si>
  <si>
    <t>Ministerio de Cultura
Ministerio de Educación
Ministerio del  Interior
Pueblos y Organizaciones Indígenas</t>
  </si>
  <si>
    <t>Pueblos Indígenas  y sus organizaciones. El Estado Colombiano</t>
  </si>
  <si>
    <t>La dirección nacional de derechos de autor expresa la imposibilidad de competencias para realizar la exoneración de pagos a SAYCO y ASIMPRO 
DNA propone acompañar la gestión para lograr la exoneración de acuerdo con la experiencia de la Minga Indígena del Cauca
Desde la CONCIP vemos la necesidad de definir lo y el no cobro de las licencias relacionadas con los derechos de autor administrados desde la gestión colectiva</t>
  </si>
  <si>
    <t xml:space="preserve">Radio Comunicación en territorios indígenas 
Implementar el uso de radio teléfonos a las guardias indígenas y comunidades que lo requieran en los territorios ancestrales, garantizando el libre uso del espectro con excepción del pago de contra prestaciones económicas. </t>
  </si>
  <si>
    <t xml:space="preserve">Ministerio de las  TIC.
Ministerio de Cultura.
Colciencia
Ministerio del Interior.
</t>
  </si>
  <si>
    <t>Organizaciones y Pueblos Indígenas</t>
  </si>
  <si>
    <t xml:space="preserve">Gestionar un Plan Nacional de Conectividad para los pueblos en los territorios indígenas que lo requieran, teniendo en cuenta los contextos territoriales, geográficos, culturales y espirituales de los pueblos indígenas. </t>
  </si>
  <si>
    <t>Hay que replantear la meta y los indicadores
Esto lo mandamos a los encuentros de procesos de comunicación y le anexamos lo de pueblos de fronteras</t>
  </si>
  <si>
    <t>Estos onjetivos hacen parte delPrograma  Nacional de  fomento y salvaguarda de radio indígena.</t>
  </si>
  <si>
    <t>CERREM Étnico, Comision de Derechos Humanos, Fiscalía, Dirección de Protección adscrita a Ministerio del Interior, Dirección de Derechos Humanos del Ministerio del Interior</t>
  </si>
  <si>
    <t>Fiscalía, Unidad Nacional de Protección</t>
  </si>
  <si>
    <t>Ministerio de las TIC / RTVC - Dirección de Derecho de Autor del MinInterior</t>
  </si>
  <si>
    <t>Pueblos Indigenas</t>
  </si>
  <si>
    <t xml:space="preserve">Garantizar el acceso y promover la participación de los pueblos indígenas en las convocatorias públicas y demás concursos en los temas de comunicación, televisión, radio, asi como de otros medios.  Teniendo en cuenta el enfoque diferencial y las circunstancias propias de cada pueblo, de modo que no solo se garantice la participación en dichas convocatorias, sino que además se logre ser parte de los proyectos y programas como ejecutores  de los contratos. 
</t>
  </si>
  <si>
    <t>Ministerio de las TIC / Ministerio del Interior</t>
  </si>
  <si>
    <r>
      <t xml:space="preserve">Ministerio de Cultura 
ICANH
</t>
    </r>
    <r>
      <rPr>
        <sz val="11"/>
        <color rgb="FFFFFF00"/>
        <rFont val="Calibri (Cuerpo)"/>
      </rPr>
      <t>Ministerio del Interior</t>
    </r>
    <r>
      <rPr>
        <sz val="11"/>
        <rFont val="Calibri"/>
        <family val="2"/>
        <scheme val="minor"/>
      </rPr>
      <t xml:space="preserve">
Archivo General de la Nación
</t>
    </r>
  </si>
  <si>
    <r>
      <rPr>
        <sz val="11"/>
        <color rgb="FFFFFF00"/>
        <rFont val="Calibri (Cuerpo)"/>
      </rPr>
      <t>Ministerio del Interior</t>
    </r>
    <r>
      <rPr>
        <sz val="11"/>
        <rFont val="Calibri"/>
        <family val="2"/>
        <scheme val="minor"/>
      </rPr>
      <t xml:space="preserve">
Ministerio de Cultura
Cooperación Internacional
</t>
    </r>
  </si>
  <si>
    <r>
      <t xml:space="preserve">Ministerio de Cultura
</t>
    </r>
    <r>
      <rPr>
        <sz val="11"/>
        <color rgb="FFFFFF00"/>
        <rFont val="Calibri (Cuerpo)"/>
      </rPr>
      <t>Ministerio del Interior</t>
    </r>
    <r>
      <rPr>
        <sz val="11"/>
        <rFont val="Calibri"/>
        <family val="2"/>
        <scheme val="minor"/>
      </rPr>
      <t xml:space="preserve">
Cooperación Internacional
</t>
    </r>
  </si>
  <si>
    <r>
      <t xml:space="preserve">Un CONPES Social </t>
    </r>
    <r>
      <rPr>
        <sz val="11"/>
        <color rgb="FFFF0000"/>
        <rFont val="Calibri"/>
        <family val="2"/>
        <scheme val="minor"/>
      </rPr>
      <t>y económico</t>
    </r>
    <r>
      <rPr>
        <sz val="11"/>
        <rFont val="Calibri"/>
        <family val="2"/>
        <scheme val="minor"/>
      </rPr>
      <t>, que contiene la Política Publica de Comunicación Indígena desarrollando elementos fundamentales tales como los: 1. Lineamientos macroeconómicos, 2. Bases y criterios de la inversión pública. 3. Planes, programas e iniciativas de las entidades públicas, 4. Trámites presupuestales y legales.</t>
    </r>
  </si>
  <si>
    <r>
      <t xml:space="preserve">Un (1) CONPES Socia </t>
    </r>
    <r>
      <rPr>
        <sz val="11"/>
        <color rgb="FFFF0000"/>
        <rFont val="Calibri"/>
        <family val="2"/>
        <scheme val="minor"/>
      </rPr>
      <t>y económico</t>
    </r>
    <r>
      <rPr>
        <sz val="11"/>
        <rFont val="Calibri"/>
        <family val="2"/>
        <scheme val="minor"/>
      </rPr>
      <t xml:space="preserve"> concertado, expedido y con garantías presupuestales vinculantes para el cumplimiento de la PPCI</t>
    </r>
  </si>
  <si>
    <r>
      <t xml:space="preserve">Una capacitación anual en las entidades estatales encargadas de la comunicación en Colombia, sobre la aplicación del derecho fundamental y colectiva a la consulta previa, enfoque diferencial y modalidades de contratación con pueblos, comunidades y organizaciones indígenas en la materia. 
</t>
    </r>
    <r>
      <rPr>
        <sz val="11"/>
        <color rgb="FFFF0000"/>
        <rFont val="Calibri"/>
        <family val="2"/>
        <scheme val="minor"/>
      </rPr>
      <t>el 100% de los programs proyectos, actos administrativos y medidas legislativas que conciban y desarrollen las entidades dle Gobierno en materia de comunicaciones y que afecten a Pueblos Indígenas son consultados y concertados</t>
    </r>
  </si>
  <si>
    <r>
      <t xml:space="preserve">No de capacitaciones realizadas/10 capacitaciones previstas *100
</t>
    </r>
    <r>
      <rPr>
        <sz val="11"/>
        <color rgb="FFFF0000"/>
        <rFont val="Calibri"/>
        <family val="2"/>
        <scheme val="minor"/>
      </rPr>
      <t xml:space="preserve">
# de  programs proyectos, actos administrativos y medidas legislativas que conciban y desarrollen las entidades del Gobierno en materia de comunicaciones y que afecten a Pueblos Indígenas son consultados y concertados/ #de programs proyectos, actos administrativos y medidas legislativas que conciban y desarrollen las entidades del Gobierno en materia de comunicaciones y que afecten a Pueblos Indígenas*100</t>
    </r>
  </si>
  <si>
    <t xml:space="preserve">La Propuesta es crear un plan nacional de fomento a la radio indígena, Las líneas que hacen parte de radio estan recogidas en el plan 
MINTIC
Para esta línea se debe revisar cada línea especifica para concertar. Temas prioritarios a trabajar. En el plan nacional se debe armar una ruta conjunta, con tiempos.
Mintic está de acuerdo en cuanto a creación de ruta, conforme a las disposiciones de ley, y añadiendo que otras entidades tienen competencia al respecto. </t>
  </si>
  <si>
    <t xml:space="preserve">Que lo que se incluye como nuevo es un política de museos locales. 
MINTIC
lo que se incluye como nuevo en este punto son los museos locales. ICANH solicita alcance de la linea y construir una linea donde se propiecien escenarios. Redacción de las lineas y no se encuentra Museo Nacional se debe realizar consulta </t>
  </si>
  <si>
    <t>El Observatorio de Medios, será responsabilidad de los pueblos y organizaciones indígenas.
se prodria trabajar dentro del programa de fortalecimeinto de la CONCIP, con miras a ser integrado al sistema de ciencia y tecnólogia
MINCTIC
El observatorio de medios será responsabilidad de las organizaciones indígenas, se sugiere por parte de MINTIC y organizaciones indígenas, que se considere dentro del programa de Fortalecimiento de la CONCIP, con miras a ser integrado al Sistema Nacional de Ciencia y Tecnologia.
MINCULTURA: no es de su competencia. Propone acercarse a U. NAL.</t>
  </si>
  <si>
    <t>MinTIC y MinCultura no tiene ingerencia en directiva presidenciales. En la metodologia del documento Conpes se pueden dar  unas recomendaciones como base, en la construcción participativa</t>
  </si>
  <si>
    <t>Dentro de los principios orientadores de este CONPES se se estable: 1.aplicación del enfoque diferencial en comunicación indígena a las autoridades gubernamentales e instituciones relacionadas con la materia. Lo cual servirá como fundamento para las entidades de Gobierno en lo referente a los derechos, deberes, garantías, sujetos y responsables de la comunicación indígena. 2. Revisar mecanismos de difusión sobre el ordenamiento jurídico especial para los Pueblos Indígenas en Colombia , así como la socialización de mecanismos propios de justicia y de cultura, mediante la creación de una plataforma virtual que contenga y retroalimente dichos contenidos jurídicos, difusión y circulación por los medios propios y apropiados de los pueblos indígenas.  Estos realizados  con y desde los Pueblos Indígenas y sus procesos comunicativos..</t>
  </si>
  <si>
    <t>MinTIC , MinCultura y Min Educación no tiene competencia. La Comision de derechos humanos esta compuesta por Indigenas, Fiscalia, UNP, MinDefensa. Las dos lineas se articulan el el marco del decreto que se esta construyendo con la CDH de la MPC, que sera expedido en el mes de enero 2018. La CONCIP participara en el decreto con dos delegados Silsa Arias y Santiago Martinez</t>
  </si>
  <si>
    <t xml:space="preserve">La Dirección de Derechos de Autor a las 10 am del 7 de dicembre de 2017 hara su intervensión, se revisara en las lineas de protección intelectual para revisar si la linea se vincula.  </t>
  </si>
  <si>
    <t xml:space="preserve">Mincultura dice que se debe incorporar al ICAN y ministerio de relaciones exteriores, y revisar la normatividad vigente
Dirección de Derechos de Autor dice que se debe delimentar el tema de derechos de autor  en lo que corresponder a la misión de comunicación 
MincTIC dice que no tiene competencia. </t>
  </si>
  <si>
    <t xml:space="preserve">Área de Cinematrografia del Ministerio de Cultura, asesora y acompaña el objetivo de la línea de acción. 
Archivo General apoya con capacitación 
Hay acuerdo por parte de Mincultura </t>
  </si>
  <si>
    <t>MinTIC no tiene competencia, pero hace el acompañamiento 
Acuerdo con Mincultura</t>
  </si>
  <si>
    <t>A través de encuentros interculturales y encuentros entre mujeres indígenas sabedoras en espacios comunitarios, entre otros</t>
  </si>
  <si>
    <t>El 100%  de los Instrumentos normativos que garanticen la protección del patrimonio cultural, conocimiento ancestral y la propiedad intelectual de los Pueblos Indígenas son concertados y expedidos.</t>
  </si>
  <si>
    <t>Número de instrumentos normativos concertados con Pueblos Indígenas, con el fin de garantizar la protección del patrimonio cultural, conocimiento ancestral y la propiedad intelectual de los Pueblos Indígenas/ # instrumentos normativos expedidos *100.</t>
  </si>
  <si>
    <t>Ministerio de  Cultura
Ministerio de las TIC           
Archivo General de la Nación
Ministerio del Interior , Pueblos y Organizaciones Indígenas .</t>
  </si>
  <si>
    <t xml:space="preserve">Un (1) Programa como mínimo de revitalización de las formas propias de comunicación de los Pueblos Indígenas, teniendo en cuenta las dinámicas, particularidades o necesidades de los pueblos indígenas, concertado y con apropiación presupuestal anual para su implementación. 
Número de proyectos sobre revitalización de las formas propias de comunicación de los Pueblos Indígenas implementados/50 proyectos (mínimo) de revitalización de las formas propias de comunicación de los pueblos indígenas, diseñados de manera concertada e implementados.  </t>
  </si>
  <si>
    <t>Ministerio de Cultura 
ICANH
Ministerio del Interior
Archivo General de la Nación
Pueblos y Organizaciones Indígenas.</t>
  </si>
  <si>
    <t>Ministerio de Cultura (dirección de cinematografía, BNC, AGN, Dirección Comunicaciones)
Archivo General de la Nación,
Pueblos, Organizaciones Indígenas e ICANH.</t>
  </si>
  <si>
    <t>Número de archivos de los Pueblos Indígenas funcionando efectivamente/Total de archivos de los Pueblos Indígenas  solicitados e identificados *100.</t>
  </si>
  <si>
    <t xml:space="preserve">Número de proyectos sobre protección y conservación de la representación cultural y simbólica ejecutados/ 50 proyectos de fortalecimiento *100.
</t>
  </si>
  <si>
    <t xml:space="preserve">50 proyectos (mínimo)sobre protección y conservación de la representación cultural y simbólica ejecutados desde los Pueblos Indígenas.
</t>
  </si>
  <si>
    <t xml:space="preserve">Garantizar el desarrollo de procesos, procedimientos y actividades hacia el fortalecimiento específico con Pueblos Indígenas sobre la protección y conservación de las formas de expresión del conocimiento y pensamiento indígena, mediante la representación simbólica, artística y saberes en todas sus manifestaciones, (tejidos, música, cantos rituales, simbología, pintura, la oralidad, entre otros).
</t>
  </si>
  <si>
    <t>Garantizar la implementación de la semana de los Pueblos Indígenas en los escenarios tanto local, regional y nacional, a fin de seguir posicionando el buen nombre de los Pueblos Indígenas y el reconocimiento de las acciones afirmativas.</t>
  </si>
  <si>
    <t>Realización de la semana de los Pueblos Indígenas, en los escenarios locales, regionales y nacional, a fin de seguir posicionando el buen nombre de los Pueblos Indígenas y el reconocimiento de las acciones afirmativas.</t>
  </si>
  <si>
    <t>Número de resguardos, territorios,municipios, departamentos al igual que organizaciones en donde se desarrolla la semana de los Pueblos Indígenas anualmente/ total de  resguardos, territorios, municipios, departamentos del país * 100.</t>
  </si>
  <si>
    <t>Número proyectos de Fomento a la creatividad del arte indígena, cómo estrategia para el fortalecimiento a la comunicación propia de los Pueblos Indígenas/ 50 proyectos de fomento a la creatividad del arte indígena *100.</t>
  </si>
  <si>
    <t xml:space="preserve">Realizar encuentros en espacios espirituales entre sabedores y sabedoras anualmente con la participación de los comunicadores y comunicadoras indígenas.                                                   </t>
  </si>
  <si>
    <t xml:space="preserve">
Número de casas de pensamiento o espacios físicos para la realización de encuentros/ 10 # casas de pensamiento o espacios físicos para la realización de encuentros*100
Número de encuentros espirituales de sabedores y sabedoras realizados anualmente/ 60 de encuentros espirituales *100
</t>
  </si>
  <si>
    <t>Ministerio de Cultura
Ministerio de las TIC 
Ministerio del Interior
Alta Consejería para la Mujer- Presidencia   Pueblos y Organizaciones Indígenas</t>
  </si>
  <si>
    <t xml:space="preserve">Número de encuentros comunitarios entre mujeres indígenas sabedoras  y realizadoras indígenas realizados anualmente/ 60 encuentros comunitarios*100.
</t>
  </si>
  <si>
    <t>Estrategias diseñadas y funcionando de  apropiación, visibilización e implementación de la ley de lenguas, enfocados a proteger la diversidad lingüística de Colombia.
Realización desde los Pueblos Indígenas de un diagnóstico sobre las lenguas que están en recuperación y la actualización de los 65 autodiagnósticos.</t>
  </si>
  <si>
    <t>Número de estrategias de apropiación, visibilización e implementación concertadas con Pueblos Indígenas para la implementación de la ley de lenguas nativas
Porcentaje de implementación de la Ley de Lenguas nativas conjuntamente con Pueblos Indígenas en cumplimiento de las estrategias concertadas
Un (1) diagnóstico sobre lenguas que están en recuperación
Número de autodiagnósticos actualizados</t>
  </si>
  <si>
    <t xml:space="preserve">Número de encuentros intergeneracionales de los Pueblos Indígenas sobre comunicación propia/ 60 encuentros intergeneracionales.*100.
Número de encuentros locales, regionales y nacionales realizados por año.
</t>
  </si>
  <si>
    <t xml:space="preserve">Realizar encuentros intergeneracionales propios de los Pueblos Indígenas sobre comunicación propia, con el fin de transmitir (a nivel interno) y visibilizar (hacia fuera) los conocimientos ancestrales, culturales y espirituales que se basan en el respeto por el territorio, la naturaleza y la vida misma, a fin de convertir la comunicación en un instrumento que ayude a consolidar los sueños o los imaginarios de buen vivir de cada Pueblo Indígena. 
</t>
  </si>
  <si>
    <t>50 estrategias o módulos de diálogo intergeneracional, para el fortalecimiento la apropiación y visibilización de las formas propias de comunicación.</t>
  </si>
  <si>
    <t>Número de estrategias y módulos diseñados e implementados</t>
  </si>
  <si>
    <t>Patrimonio                              Archivo General de la Nacion          Ministerio de Cultura                    Museo Nacional</t>
  </si>
  <si>
    <t>Patrimonio                              Archivo General de la Nacion          Ministerio de Cultura                    Museo Nacional, ICANH</t>
  </si>
  <si>
    <t>Un programa construido y en ejecusion.</t>
  </si>
  <si>
    <t xml:space="preserve">Un programa de inventario nacional e internacional de devolución del Patrimonio material e inmaterial del patrimonio material e inmaterial de los Pueblos Indígenas.                                                                                                  1 Inventario realizado               </t>
  </si>
  <si>
    <t>Realización de un inventario nacional e internacional, la documentación, divulgación y sustentación de la acción normativa e institucional necesaria, la definición de la estrategia de localización, armonización y manejo del patrimonio recuperado y su permanente evaluación y ajuste. Se propone así mismo, la creación de una “Maloka” audiovisual con todos estos productos, como patrimonio de los Pueblos Indígenas. Incluirá también un Programa de Fortalecimiento los Guardianes Locales de Patrimonio. El programa deberá articular los procesos regionales y nacionales del cuidado, la promoción y dinámica del patrimonio cultural inmaterial con participación efectiva de los pueblos y podrá fomentar la creación e implementación de museos comunitarios, respetando la devolución de los bienes que definan las comunidades.</t>
  </si>
  <si>
    <t>Un (1) año para el diseño 
A partir de ahí   para la implementación
10 años</t>
  </si>
  <si>
    <t xml:space="preserve">Número de planes de formación implementados/ 104 planes de formación propia en comunicación que atiendan a los contextos, intereses y particularidades territoriales, culturales, espirituales, técnicos y políticos de cada pueblo diseñados *100.
</t>
  </si>
  <si>
    <t xml:space="preserve"> Potenciar, fortalecer y crear procesos de formación propia y apropiada - escuelas itinerantes, escuelas de comunicación, universidades propias interculturales, mingas, encuentros, talleres, entre otros.- a  nivel local,  regional y nacional, que permitan el uso coherente de los nuevos repertorios tecnológicos y de información, tanto físico como digitales (Audiovisual, sonoro, radiodifusión, web, Transmedia, software y demás plataformas físicas y digitales). Lo anterior teniendo en cuenta los contextos o particularidades territoriales, culturales, espirituales, cosmogónicos, técnicos y políticos de los Pueblos Indígenas en Colombia.</t>
  </si>
  <si>
    <t xml:space="preserve">Número de indígenas formados en comunicación propia. 
Número de indígenas formados en comunicación apropiada, desarrollando y haciendo un uso coherente de los nuevos repertorios tecnológicos y de información, tanto físico como digitales.
</t>
  </si>
  <si>
    <t>104 iniciativas de investigación (una por cada Pueblo Indígena) sobre formas propias de comunicación desarrolladas.</t>
  </si>
  <si>
    <t>Número de iniciativas de investigación sobre formas propias de comunicación desarrolladas/ 104 Pueblos Indígenas *100.</t>
  </si>
  <si>
    <t xml:space="preserve">  Propender por el apoyo de iniciativas de investigación sobre las formas propias de comunicación teniendo en cuenta las necesidades y particularidades de las organizaciones y Pueblos Indígenas.</t>
  </si>
  <si>
    <t xml:space="preserve"> Diseñar y formular planes de formación en comunicación, teniendo en cuenta las dinámicas territoriales de cada Pueblo, asimismo de la familia, la comunidad y el territorio porque constituyen un todo interrelacionado de los procesos educativos establecidos en el SEIP y demás dinámicas de formación de los Pueblos Indígenas.</t>
  </si>
  <si>
    <t xml:space="preserve">Espacios de diálogo intercultural entre los Pueblos Indígenas sobre la comunicación propia y apropiada.
</t>
  </si>
  <si>
    <t>Propender por la realización de espacios interculturales de diálogo e interacción del ejercicio de formación y la comunicación indígena propia y apropiada de los diferentes pueblos y colectivos indígenas. Y con otros sectores sociales.</t>
  </si>
  <si>
    <t>Número de espacios de diálogo intercultural del ejercicio de la comunicación indígena propia realizados anualmente/ 60 espacios de diálogo intercultural del ejercicio de la comunicación indígena propia y apropiada *100.
Número de espacios nacionales de diálogo intercultural del ejercicio de la comunicación indígena propia realizados anualmente/ 10 espacios de diálogo intercultural del ejercicio de la comunicación indígena propia y apropiada *100.
Número de espacios regionales de diálogo intercultural del ejercicio de la comunicación indígena propia realizados anualmente/ 50 espacios de diálogo intercultural del ejercicio de la comunicación indígena propia y apropiada*100.</t>
  </si>
  <si>
    <t>Número encuentros de intercambio de experiencia de proccesos de investigación en comunicación de los Pueblos Indígenas.</t>
  </si>
  <si>
    <t>Número de convenios anuales suscritos/25 convenios *100
Indicadores de seguimiento: 
Número de becas otorgadas anualmente por cada convenio. 
Número de pasantías otorgadas anualmente por cada convenio.
Número de integrantes de los Pueblos Indígenas beneficiarios de las becas y/o pasantías graduados.</t>
  </si>
  <si>
    <t xml:space="preserve">Suscribir 25 convenios anuales con entidades nacionales e internacionales que permitan aprendizajes e intercambios culturales, mediante becas y  pasantías.
Como mínimo 1000 indígenas becados y graduados de los programas de formación convencional en comunicación de universidades públicas o privadas, el SENA y otras instituciones de Educación no formal. </t>
  </si>
  <si>
    <t xml:space="preserve">Desarrollar intercambios culturales y experiencias de aprendizaje para fortalecer nuevos contextos académicos y procesos de formación, orientados a la producción indígena, desde una perspectiva intercultural.
 Propender por el acceso y culminación de estudios dirigidos a Pueblos Indígenas en programas de formación convencional en comunicación de universidades públicas o privadas, el SENA y otras instituciones de Educación no formal.
</t>
  </si>
  <si>
    <t xml:space="preserve">Programas de formación convencional sobre comunicación para Pueblos Indígenas:
Propender por el acceso y la culminación de estudios de los pueblos indígenas a los programas de formación en comunicación ofrecidos por universidades públicas y privadas, el SENA y otras instituciones de Educación no formal.
</t>
  </si>
  <si>
    <t xml:space="preserve">Porcdntaje de avance de implementación del Programa Nacional de Fomento y Salvaguarda Indígena.
</t>
  </si>
  <si>
    <t xml:space="preserve"> Número de emisoras dotadas y montadas. </t>
  </si>
  <si>
    <t>50 emisoras indígenas con montaje y dotación de equipos y herramientas tecnológicas.</t>
  </si>
  <si>
    <t>Número de comunicadores formados/250 comunicadores de las emisoras indígenas*100</t>
  </si>
  <si>
    <t>Cualificación de 250 comunicadores de las emisoras indígenas .</t>
  </si>
  <si>
    <t>Establecer las garantías para el funcionamiento y sostenibilidad de las emisoras indígenas al igual que el acceso a las diferentes herramientas e instrumentos tecnológicos necesarios para el ejercicio de la producción y difusión radiofónica o sonora, (equipos de transmisión y difusión, entre otros).</t>
  </si>
  <si>
    <t xml:space="preserve"> Generar estímulos a la creación de tipo regional y nacional, por cada año, durante todos los años de vigencia de la política. Los estímulos buscaran la creación de productos radiofónicos desde los colectivos indígenas de comunicación buscando re-crear la memoria sonora, memoria histórica, usos, costumbres y tradiciones de los pueblos. Estos productos radiofónicos serán difundidos a nivel nacional por parte del gobierno nacional, en la perspectiva de romper el estigma y segregación que sobre los pueblos se ha generado a razón de las prácticas comunicativas hegemónicas.</t>
  </si>
  <si>
    <t xml:space="preserve">Estímulos a la creación de contenidos en formatos radiales y sonoros
Programa de Estímulos para las Emisoras Indígenas con enfoque diferencial que garantice la creación, promoción y difusión de contenidos radiales, revitalización de la lengua propia de cada pueblo y fortalecimiento de las emisoras de acuerdo a las dinámicas organizativas y culturales de cada pueblo. Teniendo en cuenta lo establecido en el eje de Formas Propias de Comunicación de la presente Política. ENTRA EN EL PLAN RADIAL.
</t>
  </si>
  <si>
    <t>Formación integral en producción radial y sonora para pueblos indígenas- DEBE ENTRAR EN EL PLAN RADIAL .</t>
  </si>
  <si>
    <t xml:space="preserve">Propender espacios en la programación establecida en la radio nacional y emisoras de interés público y culturales donde se difundan los contenidos propios de los Pueblos Indígenas. 
 Propender por la difusión de los programas y contenidos radiales producidos por los Pueblos Indígenas, en los espacios radiales, establecidos en el Plan Marco de los acuerdos de La Habana para Pueblos Étnicos. Los Programas y franjas radiales tendrán como objetivo el análisis de temas de actualidad nacional, regional y local, al igual que temáticas propias de los Pueblos Indígenas. En ambos casos los Pueblos Indígenas serán autónomos para la elaboración de los contenidos radiofónicos y sonoros.
</t>
  </si>
  <si>
    <t xml:space="preserve">Cuatro (4) espacios asignados para la difusión de programas radiales. </t>
  </si>
  <si>
    <t xml:space="preserve"> Número de programas emitidos.</t>
  </si>
  <si>
    <t xml:space="preserve"> Número de procesos y colectivos financiados en la creación de contenidos por cada uno de los estímulos.</t>
  </si>
  <si>
    <t>Número de encuentros de pueblos de frontera realizados.</t>
  </si>
  <si>
    <t xml:space="preserve">Número de  Pueblos Indígenas que cuentan con la excepción  del pago del espectro electromagnético y del cobro por la difusión de contenidos relacionados con Saico y Acinpro/ total de Pueblos Indígenas que lo solicitan * 100.
Número de modificaciones normativas requeridas para el cumplimiento del objetivo.
Categoría de emisoras indígenas definida desde y para los Pueblos Indígenas.
Número de licencias y concesiones para las emisoras indígenas expedidas/# de licencias y concesiones para las emisoras indígenas solicitadas.
</t>
  </si>
  <si>
    <t xml:space="preserve">El 100% de los Pueblos Indígenas que lo soliciten cuentan con la excepción del pago del espectro electromagnético y del cobro por la difusión de contenidos relacionados con Saico y Acinpro.
Categoría de emisoras indígenas definida desde y para los Pueblos Indígenas.
El 100% de las licencia y concesiones para las emisores indígenas solicitadas, son expedidas.
</t>
  </si>
  <si>
    <t>Implementar mediante un diagnóstico de necesidades y localización, la adquisición suministro de equipos y reglamentación de uso, el seguimiento y sostenibilidad de la comunicación por radio teléfono.</t>
  </si>
  <si>
    <t>Un (1) diagnóstico de necesidades y localización implementado.
Número de los Pueblos Indígenas que lo requieren han sido suministrados de radio teléfonos con uso libre del espectro/ # de Pueblos Indígenas que lo requieran.</t>
  </si>
  <si>
    <t>Un (1) diagnóstico de necesidades y localización implementado.
100% de los Pueblos que lo requieren han sido suministrados de radio teléfonos con uso libre del espectro.</t>
  </si>
  <si>
    <t>Fortalecer y crear espacios integrales de producción,  los cuales incluyen espacios para el desarrollo artístico, oral, literario y de recuperación de la memoria histórica. Para ejecutarlo se establecerán y concertarán alianzas con universidades indígenas, centros de investigación cultural, centros de investigación indígenas y universitarios, que apoyen la formulación del programa de montaje y diseño técnico de los centros de producción integral de nuestros pueblos.</t>
  </si>
  <si>
    <t xml:space="preserve">100% de los centros integrales de producción creados y dotados. </t>
  </si>
  <si>
    <t>Número de los centros integrales de producción creados y dotados.</t>
  </si>
  <si>
    <t>Número de observatorios creados  en funcionamiento/*100</t>
  </si>
  <si>
    <t xml:space="preserve">Acceso y Conectividad a los territorios indígenas teniendo en cuenta el enfoque diferencial. </t>
  </si>
  <si>
    <t>100% de los requerimientos de acceso, cobertura y conectividad de internet atendidos. La cobertura podrá variar teniendo en cuenta la situación geográfica y territorial de los Pueblos Indígenas.
100% de los requerimientos de acceso, cobertura y conectividad de internet, se deberá garantizar la sostenibilidad al igual que la máxima de velocidad disponible, según las formas de conectividad escogidas o apropiadas para el Pueblo Indígena (4G, Banda Ancha, Fibra Optica, Satelital, o Wimax).</t>
  </si>
  <si>
    <t xml:space="preserve">Porcentaje de requerimientos de acceso, cobertura y conectividad de internet, para los Pueblos Indígenas atendidos y en funcionamiento. 
Porcentaje de los requerimientos de acceso, cobertura y conectividad de internet, atendidos, con la máximo de velocidad disponible, según las formas de conectividad escogidas o apropiadas para el Pueblo Indígena (4G, Banda Ancha, Fibra Optica, Satelital, o Wimax).
</t>
  </si>
  <si>
    <t xml:space="preserve">Número de iniciativas de producción y desarrollo de contenidos digitales propios de los pueblos indígenas, desarrolladas e implementadas por año.
Número de proyectos de infraestructura digital para la producción y creación de contenidos digitales tales como software, Bases de datos, Procesos Contables y estructuras de lenguaje de programación, realizadas.
</t>
  </si>
  <si>
    <t xml:space="preserve">15 iniciativas por año, de producción y desarrollo de contenidos digitales propios de los pueblos indígenas, contenidos que podrán ser Aplicaciones informáticas, ofimáticas, Juegos o aplicaciones exclusivas para la web y dispositivos móviles. 
5 proyectos de infraestructura digital para la producción y creación de contenidos digitales tales como software, Bases de datos, Procesos Contables y estructuras de lenguaje de programación acordes o requeridas por los Pueblos Indígenas. 
</t>
  </si>
  <si>
    <t xml:space="preserve">100% de los pueblos indígenas con garantías para desarrollo de procesos de apropiación al igual que uso de Software libre y licenciamiento GNUL en los Territorios indígenas. 
5 campañas al año de sensibilización, uso y apropiación de Software Libre, al igual que el uso coherente de la informática y la internet en territorios y Pueblos Indígenas de Colombia.
</t>
  </si>
  <si>
    <t>Número de pueblos indígenas apropiados y usando Software Libre en su territorios indígenas de manera coherente con su sentir cultural, espiritual y político.
Número de campañas de sensibilización del uso y apropiación de Software Libre, al igual que el uso coherente de la informática y la Internet en territorios y Pueblos Indígenas de Colombia desarrollas e implementadas/ 25 campañas campañas de sensibilización del uso y apropiación de Software Libre al igual que el uso coherente de la informática y la Internet en territorios y Pueblos Indígenas de Colombia *100.
Las campañas deberán contar con el enfoque generacional (niñez, juventud, adultos, mayores y mayoras)</t>
  </si>
  <si>
    <t>Número de Laboratorios de investigación y desarrollo de contenidos multimedia y herramientas digitales para la creaciones de aplicaciones desarrollas y en funcionamiento.
Número de proyectos de uso y apropiación digital para el fortalecimiento de los idiomas propios de los Pueblos Indígenas desarrollos.</t>
  </si>
  <si>
    <t xml:space="preserve"> Desarrollar y producir contenidos o aplicaciones como multimedia, juegos, tutoriales y herramientas digitales para el fortalecimiento de las lenguas o idiomas propios de los Pueblos Indígenas teniendo en cuenta el SEIP, a fin de poner la tecnología al servicio de la revitalización de los idiomas indígenas.</t>
  </si>
  <si>
    <t xml:space="preserve"> Construir y Concertar instrumentos normativos con el fin de garantizar la protección del patrimonio cultural, el conocimiento ancestral, la propiedad intelectual y el territorio de los Pueblos Indígenas.</t>
  </si>
  <si>
    <t>Definir y concertar los Programas o proyectos que se requieran para la protección y revitalización de las formas propias de comunicación de los pueblos indígenas, con base en la espiritualidad, la cosmovisión y el conocimiento ancestral de los pueblos indígenas, teniendo en cuenta sus dinámicas, particularidades o necesidades para la pervivencia en armonía con el territorio y la naturaleza.</t>
  </si>
  <si>
    <t>Conservar y organizar archivos al igual que documentos en diferentes soportes y formatos, para garantizar la protección del patrimonio cultural, del conocimiento ancestral y la propiedad intelectual de los Pueblos Indígenas.</t>
  </si>
  <si>
    <t xml:space="preserve">Un (1) Programa nacional de fomento y salvaguarda de radio indígena creado y en funcionamientoEl Programa contará  con garantías para su sostenimiento, mejoramiento de coberturas, actualización y soporte tecnológico, reparaciones, acceso a energías alternativas, formación específica, normatividad específica, enlaces y articulaciones regionales y nacionales, fortalecimiento de contenidos y formación de públicos y audiencias. El programa contará con las siguientes líneas:
a) Reconocimiento de la categoría de Emisoras Indígenas.
b) Dotación y mejoramiento de la estructura de las emisoras.
c) Formación integral en Producción Radial.
d) Estímulo a la creación de contenidos radiales y sonoros.
e) Difusión y capacidad de enlace entre las emisoras.
f) Encuentros e intercambios interculturales.
g) Fortalecimiento de emisoras.
h) Creación de nuevas emisoras indígenas.
i) Observatorio de medios apropiados por los Pueblos Indígenas.
j) Asesoría jurídica.
</t>
  </si>
  <si>
    <r>
      <rPr>
        <sz val="11"/>
        <rFont val="Calibri"/>
        <family val="2"/>
        <scheme val="minor"/>
      </rPr>
      <t>Coordinación Interinstitucional                                                                                                                                 Modificación de la normativa vigente respecto a las emisoras indígenas:
• Definir una categoría de Radio Difusión Sonora de Carácter Especial (emisoras indígenas) desde y para los Pueblos Indígenas. 
• Posibilitar el enlace radial entre emisoras indígenas en el ámbito nacional, regional y local.
• Excepción de impuesto por el uso del espectro electro magnético y garantías de acceso al espectro electromagnético en condiciones diferenciales.
• Renovación de licencias y concesiones para las emisoras indígenas.
• Regulación de las emisoras indígenas.</t>
    </r>
    <r>
      <rPr>
        <b/>
        <sz val="11"/>
        <rFont val="Calibri"/>
        <family val="2"/>
        <scheme val="minor"/>
      </rPr>
      <t xml:space="preserve">
</t>
    </r>
  </si>
  <si>
    <t xml:space="preserve">Garantizar la ruta metodológica, en el marco del derecho a la consulta previa libre e informada, del proyecto de ley de la nueva categoría de la Radio Difusión Sonora de Carácter Especial Indígena. 
Dicho proyecto de ley deberá tener en cuenta  las necesidades de los pueblos Indígenas con relación a la exención del cobro por el uso del espectro electromagnético por los Pueblos Indígenas, condonación de deudas por el uso del mismo.
</t>
  </si>
  <si>
    <t xml:space="preserve">Creación del Observatorio de Medios de comunicación indígena de Colombia </t>
  </si>
  <si>
    <t xml:space="preserve">Apropiación y uso de la Internet al igual que las Redes Sociales para el fortalecimiento de la comunicación apropiada de los Pueblos Indígenas. </t>
  </si>
  <si>
    <t>Herramientas Interactivas para la preservación de las lenguas o idiomas propios de los Pueblos Indígenas.</t>
  </si>
  <si>
    <t>Desarrollar un programa de fomento al uso de la internet, las redes sociales y las aplicaciones móviles, a los Pueblos y Organizaciones indígenas que lo requieran, como herramienta de visibilización y difusión, de los contextos territoriales, culturales, políticos y organizativos de los pueblos indígenas.</t>
  </si>
  <si>
    <t xml:space="preserve">Plan Nacional de Fomento y difusión digital e impresa de la creatividad indígena oral y escrita. 
El Plan busca estimular la creatividad en la producción y difusión de productos editoriales de autoría indígena desde la perspectiva de las nuevas tecnologías digitales (por ejemplo, e-books, hipertextos, narraciones transmediales, videojuegos y, en general, nuevos dispositivos y tácticas narrativas) además de la industria editorial (libros, revistas, cartillas, entre otras publicaciones).
</t>
  </si>
  <si>
    <t xml:space="preserve">Programa de protección de la propiedad intelectual indígena en la red. 
El programa atiende la protección del derecho de autor en la red y el desarrollo legislativo de la propiedad intelectual colectiva de los Pueblos Indígenas.
</t>
  </si>
  <si>
    <t>Implementar normas y/o mecanismos legales que garanticen el buen uso de los contenidos indígenas en internet y protejan el patrimonio intelectual de los Pueblos Indígenas.</t>
  </si>
  <si>
    <t>Plan Nacional de Televisión Indígena unificado</t>
  </si>
  <si>
    <t>Derechos y Garantías: Representa la relación con la institucionalidad y el Estado. Su principio fundamental es la coexistencia de los tres sistemas jurídicos que constitucionalmente se establecen para Colombia: el Derecho Propio de los Pueblos Indígenas, las leyes especiales y el derecho general de la nación. Mediante este componente se pretende dar respuesta al tratamiento especial que requiere la Política de Comunicación para Pueblos Indígenas, lo que debe reflejarse en los instrumentos para la regulación, evaluación, seguimiento participación sostenibilidad y financiación de la política</t>
  </si>
  <si>
    <t xml:space="preserve">Expedición de un Documento CONPES social y económico para el desarrollo de la política pública de comunicaciones para pueblos indígenas. </t>
  </si>
  <si>
    <t xml:space="preserve"> Expedir documento de política pública de comunicaciones de y para los pueblos indígenas, para  generar mecanismos para su difusión e implementación al interior y exterior de las comunidades. Se propone un Documentos CONPES Social y Económico, e implementar los cambios institucionales que se requieren para avanzar en la normatividad especifica de comunicaciones, tales como resoluciones y decretos especiales que permitan el desarrollo de una legislación diferenciada, que establezca un dialogo interinstitucional en materia de derechos. Este debe contar con presupuestos vinculantes para garantizar la implementación de la Políticas Publicas de Comunicaciones de y para los Pueblos Indígenas.</t>
  </si>
  <si>
    <t xml:space="preserve">Diseñar unas directrices nacionales por parte del Gobierno Nacional donde se establezca de manera puntual los derechos, deberes, garantías y sujetos que componen el derecho de los pueblos indígenas a la comunicación, propia y apropiada, mediante una Directiva Presidencial o un Decreto Ley. La cual debe ser circulada y vinculada a los procesos locales, regionales y nacionales. </t>
  </si>
  <si>
    <t>Propender por la construcción de un Documento CONPES económico y social cuyos principios orientadores sean:  1) aplicación del enfoque diferencial en comunicación indígena a las autoridades gubernamentales e instituciones relacionadas con la materia. Lo cual servirá como fundamento para las entidades de Gobierno en lo referente a los derechos, deberes, garantías, sujetos y responsables de la comunicación indígena. 2) Revisar mecanismos de difusión sobre el ordenamiento jurídico especial para los Pueblos Indígenas en Colombia , así como la socialización de mecanismos propios de justicia y de cultura, mediante la creación de una plataforma virtual que contenga y retroalimente dichos contenidos jurídicos, difusión y circulación por los medios propios y apropiados de los pueblos indígenas.  Estos realizados  con y desde los Pueblos Indígenas y sus procesos comunicativos.</t>
  </si>
  <si>
    <t>Aunar esfuerzos con la Comisión de Derechos Humanos de la MPC, en el desarrollo de un Decreto Ley de medidas de protección para lideres indígenas. Se establecerán protocolos de seguridad en caso de que se presente o se haya presentado un caso de violación de derechos humanos, para garantizar la seguridad jurídica y reparación progresiva a los comunicadores y/o periodistas indígenas, así como los procesos y colectivos de comunicación indígena, quienes han sido víctimas directas e indirectas, amenazas, asesinatos, entre otros delitos.</t>
  </si>
  <si>
    <r>
      <t xml:space="preserve">Seguridad y Protección para comunicadores y/o periodistas indígenas. 
</t>
    </r>
    <r>
      <rPr>
        <sz val="11"/>
        <rFont val="Calibri"/>
        <family val="2"/>
        <scheme val="minor"/>
      </rPr>
      <t>Aunarse a la Construcción del Decreto Ley que se construye con la Comisión de Derechos Humanos en lo referente a las medidas de protección para lideres indígenas. Incluir la categoría sobre los comunicadores y/o periodistas indígenas, siendo estos sujetos especiales de protección dado el riesgo de la actividad; así como los procesos y colectivos de comunicación indígena, en esta se buscará la Construcción de Protocolos de Seguridad y Alertas Tempranas para pueblos indígenas.</t>
    </r>
    <r>
      <rPr>
        <b/>
        <sz val="11"/>
        <rFont val="Calibri"/>
        <family val="2"/>
        <scheme val="minor"/>
      </rPr>
      <t xml:space="preserve">
</t>
    </r>
  </si>
  <si>
    <r>
      <t xml:space="preserve">Diseñar un programa de capacitación del orden nacional para funcionarios públicos, contratistas y personas naturales.
</t>
    </r>
    <r>
      <rPr>
        <sz val="11"/>
        <rFont val="Calibri"/>
        <family val="2"/>
        <scheme val="minor"/>
      </rPr>
      <t>En todo lo referente al marco general de derechos de los pueblos indígenas, que busca la adecuación institucional en materia de garantías y derechos individuales y colectivos, con enfoque diferencial.</t>
    </r>
  </si>
  <si>
    <t xml:space="preserve"> Garantizar  el enfoque diferencial, a través de acciones afirmativas,  en las ofertas institucionales en comunicación y temas afines.</t>
  </si>
  <si>
    <t xml:space="preserve"> Garantizar el derecho a la participación y a la Consulta Previa Libre e Informada de cara a los programas, proyectos, actos administrativos y medidas legislativas que conciban y desarrollen las entidades del Gobierno en materia de comunicaciones de conformidad con el Convenio 169 de la OIT y la reiterada jurisprudencia constitucional colombiana al respecto.</t>
  </si>
  <si>
    <r>
      <t xml:space="preserve">Garantizar el proceso de capacitaciones a organizaciones indígenas y entidades vinculantes, acerca de la legislación en materia de propiedad intelectual. 
</t>
    </r>
    <r>
      <rPr>
        <sz val="11"/>
        <rFont val="Calibri"/>
        <family val="2"/>
        <scheme val="minor"/>
      </rPr>
      <t>Teniendo en cuenta el enfoque diferencial a favor de las culturas de los pueblos indígenas, que conduzca a la creación de un instrumento específico sobre la materia Dado que esta categoría no tiene referentes en el orden jurídico del país y se registran ya conflictos por inadecuados usos de elementos de propiedad colectiva de parte de intereses particulares o corporativos.</t>
    </r>
    <r>
      <rPr>
        <b/>
        <sz val="11"/>
        <rFont val="Calibri"/>
        <family val="2"/>
        <scheme val="minor"/>
      </rPr>
      <t xml:space="preserve">
</t>
    </r>
  </si>
  <si>
    <t>Combatir con todos los recursos disponibles la discriminación social y el uso de imágenes y discursos estereotipados de los Pueblos indígenas que frecuente y estratégicamente hacen los medios de comunicación. Para ello se requiere garantizar campañas comunicativas o de visibilización de reconocimiento como sujetos políticos y de especial protección tanto en el orden nacional como el internacional.</t>
  </si>
  <si>
    <t xml:space="preserve"> Garantizar el reconocimiento y protección de los derechos colectivos de propiedad de los Pueblos indígenas, mediante la creación de una Sociedad de Gestión Colectiva de  Derechos de Autor.</t>
  </si>
  <si>
    <t>Creación del Fondo Integral para el Desarrollo de la Comunicación Indígena en Colombia. El punto de partida para la implementación serán los programas del Plan Operativo de la Política Pública de Comunicación Indígena,  que garantice la financiación cuya base son los siguientes recursos: IVA a la telefonía celular, recursos del Fondo Nacional de las Comunicaciones,-Fondo Financiero de Proyectos de Desarrollo – FONADE, Fondo de Televisión – FONTV-, Colciencias, Fondo de Desarrollo Cinematográfico, Fondo para el Desarrollo de la Televisión y los Contenidos, y otros recursos pertinentes del presupuesto nacional, así, como del Sistema Nacional de Regalías, de los recursos del SGP y de los recursos propios de los Entes Territoriales. Se garantizarán recursos de apoyo técnico y financiero con la Agencia de Cooperación Técnica Internacional de Colombia.</t>
  </si>
  <si>
    <t xml:space="preserve">Capacitar en derecho a los funcionarios públicos del Min TIC, ANTV y demás organizaciones nacionales que hacen parte de la infraestructura estatal en materia de comunicación.
Respecto del derecho fundamental a la consulta previa, en todo lo referente a su marco normativo, aplicabilidad, funcionalidad, y las responsabilidades que acarrea la no realización del mismo. Es fundamental generar plataformas y herramientas pedagógicas para la capacitación generalizada de aquellos funcionarios públicos.
 </t>
  </si>
  <si>
    <t xml:space="preserve">Creación de proyectos de inversión específicos para pueblos y comunidades indígenas que desarrollen de manera clara los objetivos y alcances de la política pública.                                                                                                                                                                                                                                                                                                                                                                                                                                                                                                                                                                   </t>
  </si>
  <si>
    <t xml:space="preserve"> Crear partidas presupuestales específicas para el cumplimiento de los programas, planes y proyectos a realizar en el marco de la política pública de comunicaciones.     </t>
  </si>
  <si>
    <t xml:space="preserve"> Crear direcciones específicas para asuntos étnicos en las diferentes instituciones.</t>
  </si>
  <si>
    <t xml:space="preserve"> Generar mecanismos de difusión sobre el ordenamiento jurídico especial para los Pueblos Indígenas en Colombia , así como la socialización de mecanismos propios de justicia y de cultura, mediante la creación de una plataforma virtual que contenga y retroalimente dichos contenidos jurídicos, difusión y circulación por los medios propios y apropiados de los pueblos indígenas.  Estos realizados  con y desde los Pueblos Indígenas y sus procesos comunicativos.</t>
  </si>
  <si>
    <t xml:space="preserve">Crear los programas específicos y lineamientos de convocatorias para pueblos y comunidades indígenas. </t>
  </si>
  <si>
    <t>Implementar la Política Publica de Comunicación Indígena teniendo en cuenta que debe hacerse una articulación con las políticas públicas departamentales y municipales en favor de los pueblos y comunidades indígenas, así como los planes de vida, planes de salvaguarda, y demás acciones afirmativas que se adelanten actualmente Indígena se deberá articular de manera específica a los instrumentos regionales de política que existen,  tales como el decreto 1811 de 2017, el 1953, 2333 de 2014 y el 2194 de 2013.</t>
  </si>
  <si>
    <r>
      <t xml:space="preserve">Adecuación institucional en las entidades con responsabilidad en la política pública de comunicaciones de y para los pueblos indígenas.
</t>
    </r>
    <r>
      <rPr>
        <sz val="11"/>
        <rFont val="Calibri"/>
        <family val="2"/>
        <scheme val="minor"/>
      </rPr>
      <t>Que se encarguen de la difusión de los derechos, se genere atención y dialogo diferencial y se promueva de manera permanente el desarrollo de actividades y programas que fortalezcan las capacidades de los pueblos y comunidades indígenas, su derecho a la comunicación y el cumplimiento de los objetivos de la presente política pública, dentro de las organizaciones indígenas del orden nacional, y con las comunidades y pueblos de base.</t>
    </r>
    <r>
      <rPr>
        <b/>
        <sz val="11"/>
        <rFont val="Calibri"/>
        <family val="2"/>
        <scheme val="minor"/>
      </rPr>
      <t xml:space="preserve"> </t>
    </r>
  </si>
  <si>
    <t xml:space="preserve">PLAN DE ACCIÓN DE LA POLÍTICA PÚBLICA DE COMUNICACIÓN DE Y PARA LOS PUEBLOS INDÍGENAS - CONCIP MPC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</si>
</sst>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sz val="12"/>
      <name val="Calibri"/>
      <family val="2"/>
      <scheme val="minor"/>
    </font>
    <font>
      <sz val="11"/>
      <color rgb="FF000000"/>
      <name val="Calibri"/>
      <family val="2"/>
    </font>
    <font>
      <sz val="11"/>
      <color theme="0"/>
      <name val="Calibri (Cuerpo)"/>
    </font>
    <font>
      <b/>
      <sz val="11"/>
      <name val="Calibri"/>
      <family val="2"/>
      <scheme val="minor"/>
    </font>
    <font>
      <sz val="11"/>
      <name val="Calibri"/>
      <family val="2"/>
      <scheme val="minor"/>
    </font>
    <font>
      <sz val="11"/>
      <color rgb="FFFFFF00"/>
      <name val="Calibri (Cuerpo)"/>
    </font>
    <font>
      <b/>
      <sz val="11"/>
      <color rgb="FF000000"/>
      <name val="Arial"/>
      <family val="2"/>
    </font>
    <font>
      <sz val="11"/>
      <color rgb="FF000000"/>
      <name val="Arial"/>
      <family val="2"/>
    </font>
    <font>
      <sz val="11"/>
      <color rgb="FFFF0000"/>
      <name val="Calibri"/>
      <family val="2"/>
      <scheme val="minor"/>
    </font>
    <font>
      <sz val="11"/>
      <name val="Calibri (Cuerpo)"/>
    </font>
  </fonts>
  <fills count="20">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D6DCE4"/>
        <bgColor rgb="FFD6DCE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0000"/>
        <bgColor rgb="FFD6DCE4"/>
      </patternFill>
    </fill>
    <fill>
      <patternFill patternType="solid">
        <fgColor rgb="FFFFFF00"/>
        <bgColor indexed="64"/>
      </patternFill>
    </fill>
    <fill>
      <patternFill patternType="solid">
        <fgColor rgb="FF92D050"/>
        <bgColor indexed="64"/>
      </patternFill>
    </fill>
    <fill>
      <patternFill patternType="solid">
        <fgColor theme="1" tint="0.249977111117893"/>
        <bgColor indexed="64"/>
      </patternFill>
    </fill>
    <fill>
      <patternFill patternType="solid">
        <fgColor rgb="FF92D050"/>
        <bgColor rgb="FFE2EFD9"/>
      </patternFill>
    </fill>
    <fill>
      <patternFill patternType="solid">
        <fgColor rgb="FFFFFF00"/>
        <bgColor rgb="FFD6DCE4"/>
      </patternFill>
    </fill>
    <fill>
      <patternFill patternType="solid">
        <fgColor rgb="FF92D050"/>
        <bgColor rgb="FFD6DCE4"/>
      </patternFill>
    </fill>
    <fill>
      <patternFill patternType="solid">
        <fgColor theme="3" tint="0.79998168889431442"/>
        <bgColor rgb="FFD6DCE4"/>
      </patternFill>
    </fill>
    <fill>
      <patternFill patternType="solid">
        <fgColor theme="3" tint="0.79998168889431442"/>
        <bgColor indexed="64"/>
      </patternFill>
    </fill>
    <fill>
      <patternFill patternType="solid">
        <fgColor theme="6"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s>
  <cellStyleXfs count="3">
    <xf numFmtId="0" fontId="0" fillId="0" borderId="0"/>
    <xf numFmtId="42" fontId="1" fillId="0" borderId="0" applyFont="0" applyFill="0" applyBorder="0" applyAlignment="0" applyProtection="0"/>
    <xf numFmtId="0" fontId="5" fillId="0" borderId="0"/>
  </cellStyleXfs>
  <cellXfs count="103">
    <xf numFmtId="0" fontId="0" fillId="0" borderId="0" xfId="0"/>
    <xf numFmtId="42" fontId="0" fillId="0" borderId="0" xfId="1" applyFont="1"/>
    <xf numFmtId="0" fontId="2" fillId="0" borderId="0" xfId="0" applyFont="1" applyAlignment="1">
      <alignment vertical="top" wrapText="1"/>
    </xf>
    <xf numFmtId="42" fontId="0" fillId="0" borderId="0" xfId="1"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2" fontId="4" fillId="0" borderId="1" xfId="1" applyFont="1" applyFill="1" applyBorder="1" applyAlignment="1">
      <alignment horizontal="center" vertical="center" wrapText="1"/>
    </xf>
    <xf numFmtId="0" fontId="6" fillId="13" borderId="1" xfId="0" applyFont="1" applyFill="1" applyBorder="1" applyAlignment="1">
      <alignment vertical="top" wrapText="1"/>
    </xf>
    <xf numFmtId="0" fontId="0" fillId="0" borderId="0" xfId="0" applyFont="1" applyAlignment="1">
      <alignment vertical="top" wrapText="1"/>
    </xf>
    <xf numFmtId="0" fontId="7" fillId="0" borderId="2" xfId="0" applyFont="1" applyBorder="1" applyAlignment="1">
      <alignment horizontal="center" vertical="center" wrapText="1"/>
    </xf>
    <xf numFmtId="42" fontId="7" fillId="0" borderId="2" xfId="1" applyFont="1" applyBorder="1" applyAlignment="1">
      <alignment horizontal="center" vertical="center" wrapText="1"/>
    </xf>
    <xf numFmtId="0" fontId="7" fillId="2"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42" fontId="8" fillId="12" borderId="1" xfId="1" applyFont="1" applyFill="1" applyBorder="1" applyAlignment="1">
      <alignment horizontal="center" vertical="center" wrapText="1"/>
    </xf>
    <xf numFmtId="0" fontId="0" fillId="12" borderId="1" xfId="0" applyFont="1" applyFill="1" applyBorder="1" applyAlignment="1">
      <alignment vertical="top" wrapText="1"/>
    </xf>
    <xf numFmtId="0" fontId="0" fillId="12" borderId="0" xfId="0" applyFont="1" applyFill="1" applyAlignment="1">
      <alignment vertical="top"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42" fontId="8" fillId="11" borderId="1" xfId="1" applyFont="1" applyFill="1" applyBorder="1" applyAlignment="1">
      <alignment horizontal="center" vertical="center" wrapText="1"/>
    </xf>
    <xf numFmtId="0" fontId="0" fillId="11" borderId="1" xfId="0" applyFont="1" applyFill="1" applyBorder="1" applyAlignment="1">
      <alignment vertical="top" wrapText="1"/>
    </xf>
    <xf numFmtId="0" fontId="0" fillId="11" borderId="0" xfId="0" applyFont="1" applyFill="1" applyAlignment="1">
      <alignment vertical="top" wrapText="1"/>
    </xf>
    <xf numFmtId="42" fontId="8" fillId="0" borderId="1" xfId="1" applyFont="1" applyFill="1" applyBorder="1" applyAlignment="1">
      <alignment horizontal="center" vertical="center" wrapText="1"/>
    </xf>
    <xf numFmtId="0" fontId="0" fillId="0" borderId="1" xfId="0" applyFont="1" applyBorder="1" applyAlignment="1">
      <alignment vertical="top" wrapText="1"/>
    </xf>
    <xf numFmtId="42" fontId="8" fillId="12" borderId="1" xfId="1" applyFont="1" applyFill="1" applyBorder="1" applyAlignment="1">
      <alignment vertical="center" wrapText="1"/>
    </xf>
    <xf numFmtId="42" fontId="7" fillId="9" borderId="1" xfId="1" applyFont="1" applyFill="1" applyBorder="1" applyAlignment="1">
      <alignment vertical="center" wrapText="1"/>
    </xf>
    <xf numFmtId="0" fontId="7"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42" fontId="8" fillId="13" borderId="1" xfId="1" applyFont="1" applyFill="1" applyBorder="1" applyAlignment="1">
      <alignment horizontal="center" vertical="center" wrapText="1"/>
    </xf>
    <xf numFmtId="0" fontId="0" fillId="13" borderId="0" xfId="0" applyFont="1" applyFill="1" applyAlignment="1">
      <alignment vertical="top" wrapText="1"/>
    </xf>
    <xf numFmtId="0" fontId="2" fillId="12" borderId="1" xfId="0" applyFont="1" applyFill="1" applyBorder="1" applyAlignment="1">
      <alignment horizontal="center" vertical="center" wrapText="1"/>
    </xf>
    <xf numFmtId="0" fontId="2" fillId="12" borderId="5"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10" fillId="14" borderId="1" xfId="2" applyFont="1" applyFill="1" applyBorder="1" applyAlignment="1">
      <alignment horizontal="center" vertical="center" wrapText="1"/>
    </xf>
    <xf numFmtId="0" fontId="11" fillId="14" borderId="1" xfId="2" applyFont="1" applyFill="1" applyBorder="1" applyAlignment="1">
      <alignment horizontal="center" vertical="center" wrapText="1"/>
    </xf>
    <xf numFmtId="0" fontId="11" fillId="14" borderId="1" xfId="2" applyFont="1" applyFill="1" applyBorder="1" applyAlignment="1">
      <alignment vertical="top" wrapText="1"/>
    </xf>
    <xf numFmtId="0" fontId="11" fillId="14" borderId="1" xfId="2" applyFont="1" applyFill="1" applyBorder="1" applyAlignment="1">
      <alignment horizontal="center" vertical="top" wrapText="1"/>
    </xf>
    <xf numFmtId="42" fontId="11" fillId="14" borderId="1" xfId="1" applyFont="1" applyFill="1" applyBorder="1" applyAlignment="1">
      <alignment vertical="center" wrapText="1"/>
    </xf>
    <xf numFmtId="0" fontId="0" fillId="0" borderId="0" xfId="0" applyFont="1" applyFill="1" applyAlignment="1">
      <alignment vertical="top" wrapText="1"/>
    </xf>
    <xf numFmtId="0" fontId="8" fillId="15" borderId="1" xfId="0" applyFont="1" applyFill="1" applyBorder="1" applyAlignment="1">
      <alignment horizontal="center" vertical="center" wrapText="1"/>
    </xf>
    <xf numFmtId="0" fontId="8" fillId="15" borderId="9" xfId="0" applyFont="1" applyFill="1" applyBorder="1" applyAlignment="1">
      <alignment horizontal="center" vertical="center" wrapText="1"/>
    </xf>
    <xf numFmtId="42" fontId="8" fillId="15" borderId="1" xfId="1" applyFont="1" applyFill="1" applyBorder="1" applyAlignment="1">
      <alignment horizontal="center" vertical="center" wrapText="1"/>
    </xf>
    <xf numFmtId="42" fontId="8" fillId="10" borderId="1" xfId="1" applyFont="1" applyFill="1" applyBorder="1" applyAlignment="1">
      <alignment horizontal="center" vertical="center" wrapText="1"/>
    </xf>
    <xf numFmtId="0" fontId="0" fillId="0" borderId="0" xfId="0" applyFont="1" applyAlignment="1">
      <alignment horizontal="center" vertical="top" wrapText="1"/>
    </xf>
    <xf numFmtId="0" fontId="0" fillId="0" borderId="0" xfId="0" applyFont="1" applyAlignment="1">
      <alignment horizontal="center" vertical="center" wrapText="1"/>
    </xf>
    <xf numFmtId="0" fontId="0" fillId="0" borderId="1" xfId="0" applyFont="1" applyFill="1" applyBorder="1" applyAlignment="1">
      <alignment vertical="top" wrapText="1"/>
    </xf>
    <xf numFmtId="0" fontId="8" fillId="17" borderId="1" xfId="0" applyFont="1" applyFill="1" applyBorder="1" applyAlignment="1">
      <alignment horizontal="center" vertical="center" wrapText="1"/>
    </xf>
    <xf numFmtId="0" fontId="8" fillId="17" borderId="9" xfId="0" applyFont="1" applyFill="1" applyBorder="1" applyAlignment="1">
      <alignment horizontal="center" vertical="center" wrapText="1"/>
    </xf>
    <xf numFmtId="42" fontId="8" fillId="17" borderId="1" xfId="1" applyFont="1" applyFill="1" applyBorder="1" applyAlignment="1">
      <alignment horizontal="center" vertical="center" wrapText="1"/>
    </xf>
    <xf numFmtId="42" fontId="8" fillId="18" borderId="1" xfId="1" applyFont="1" applyFill="1" applyBorder="1" applyAlignment="1">
      <alignment horizontal="center" vertical="center" wrapText="1"/>
    </xf>
    <xf numFmtId="42" fontId="7" fillId="2" borderId="1" xfId="1" applyFont="1" applyFill="1" applyBorder="1" applyAlignment="1">
      <alignment horizontal="center" vertical="center" wrapText="1"/>
    </xf>
    <xf numFmtId="0" fontId="2" fillId="19"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9" xfId="0" applyFont="1" applyFill="1" applyBorder="1" applyAlignment="1">
      <alignment horizontal="center" vertical="center" wrapText="1"/>
    </xf>
    <xf numFmtId="42" fontId="8" fillId="16" borderId="1" xfId="1" applyFont="1" applyFill="1" applyBorder="1" applyAlignment="1">
      <alignment horizontal="center" vertical="center" wrapText="1"/>
    </xf>
    <xf numFmtId="0" fontId="8" fillId="12" borderId="1" xfId="0" applyFont="1" applyFill="1" applyBorder="1" applyAlignment="1">
      <alignment horizontal="center" vertical="center" wrapText="1"/>
    </xf>
    <xf numFmtId="42" fontId="8" fillId="16" borderId="1" xfId="1" applyFont="1" applyFill="1" applyBorder="1" applyAlignment="1">
      <alignment horizontal="center" vertical="center" wrapText="1"/>
    </xf>
    <xf numFmtId="42" fontId="8" fillId="15" borderId="1" xfId="1" applyFont="1" applyFill="1" applyBorder="1" applyAlignment="1">
      <alignment horizontal="center" vertical="center" wrapText="1"/>
    </xf>
    <xf numFmtId="0" fontId="7" fillId="16" borderId="3" xfId="0" applyFont="1" applyFill="1" applyBorder="1" applyAlignment="1">
      <alignment horizontal="center" vertical="center" wrapText="1"/>
    </xf>
    <xf numFmtId="0" fontId="7" fillId="16" borderId="5"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5" borderId="3" xfId="0" applyFont="1" applyFill="1" applyBorder="1" applyAlignment="1">
      <alignment horizontal="center" vertical="center" wrapText="1"/>
    </xf>
    <xf numFmtId="0" fontId="8" fillId="15" borderId="5" xfId="0" applyFont="1" applyFill="1" applyBorder="1" applyAlignment="1">
      <alignment horizontal="center" vertical="center" wrapText="1"/>
    </xf>
    <xf numFmtId="42" fontId="8" fillId="15" borderId="3" xfId="1" applyFont="1" applyFill="1" applyBorder="1" applyAlignment="1">
      <alignment horizontal="center" vertical="center" wrapText="1"/>
    </xf>
    <xf numFmtId="42" fontId="8" fillId="15" borderId="5" xfId="1" applyFont="1" applyFill="1" applyBorder="1" applyAlignment="1">
      <alignment horizontal="center" vertical="center" wrapText="1"/>
    </xf>
    <xf numFmtId="42" fontId="8" fillId="11" borderId="1" xfId="1" applyFont="1" applyFill="1" applyBorder="1" applyAlignment="1">
      <alignment horizontal="center" vertical="center" wrapText="1"/>
    </xf>
    <xf numFmtId="0" fontId="0" fillId="0" borderId="0" xfId="0" applyFont="1" applyAlignment="1">
      <alignment horizontal="center" vertical="top"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42" fontId="8" fillId="12"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42" fontId="8" fillId="12" borderId="3" xfId="1" applyFont="1" applyFill="1" applyBorder="1" applyAlignment="1">
      <alignment horizontal="center" vertical="center" wrapText="1"/>
    </xf>
    <xf numFmtId="42" fontId="8" fillId="12" borderId="4" xfId="1" applyFont="1" applyFill="1" applyBorder="1" applyAlignment="1">
      <alignment horizontal="center" vertical="center" wrapText="1"/>
    </xf>
    <xf numFmtId="42" fontId="8" fillId="12" borderId="5" xfId="1"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12" borderId="1" xfId="0" applyFont="1" applyFill="1" applyBorder="1" applyAlignment="1">
      <alignment horizontal="center" vertical="center" wrapText="1"/>
    </xf>
  </cellXfs>
  <cellStyles count="3">
    <cellStyle name="Moneda [0]" xfId="1" builtinId="7"/>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773906</xdr:colOff>
      <xdr:row>0</xdr:row>
      <xdr:rowOff>0</xdr:rowOff>
    </xdr:from>
    <xdr:to>
      <xdr:col>2</xdr:col>
      <xdr:colOff>4228104</xdr:colOff>
      <xdr:row>1</xdr:row>
      <xdr:rowOff>243620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73" t="3962" r="62245" b="72682"/>
        <a:stretch/>
      </xdr:blipFill>
      <xdr:spPr>
        <a:xfrm>
          <a:off x="7548562" y="0"/>
          <a:ext cx="3454198" cy="1151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abSelected="1" zoomScale="70" zoomScaleNormal="70" zoomScaleSheetLayoutView="40" workbookViewId="0">
      <selection activeCell="A2" sqref="A2:E2"/>
    </sheetView>
  </sheetViews>
  <sheetFormatPr baseColWidth="10" defaultColWidth="10.85546875" defaultRowHeight="15" x14ac:dyDescent="0.25"/>
  <cols>
    <col min="1" max="1" width="23.140625" style="8" customWidth="1"/>
    <col min="2" max="2" width="78.42578125" style="2" customWidth="1"/>
    <col min="3" max="3" width="73" style="8" customWidth="1"/>
    <col min="4" max="4" width="60.42578125" style="8" customWidth="1"/>
    <col min="5" max="5" width="52.42578125" style="8" customWidth="1"/>
    <col min="6" max="7" width="26.7109375" style="43" customWidth="1"/>
    <col min="8" max="8" width="18.140625" style="44" customWidth="1"/>
    <col min="9" max="9" width="29.7109375" style="3" customWidth="1"/>
    <col min="10" max="10" width="40.7109375" style="8" customWidth="1"/>
    <col min="11" max="16384" width="10.85546875" style="8"/>
  </cols>
  <sheetData>
    <row r="1" spans="1:10" ht="71.25" customHeight="1" x14ac:dyDescent="0.25">
      <c r="A1" s="71"/>
      <c r="B1" s="71"/>
      <c r="C1" s="71"/>
      <c r="D1" s="71"/>
      <c r="E1" s="71"/>
      <c r="F1" s="71"/>
      <c r="G1" s="71"/>
      <c r="H1" s="71"/>
      <c r="I1" s="71"/>
    </row>
    <row r="2" spans="1:10" ht="55.5" customHeight="1" x14ac:dyDescent="0.25">
      <c r="A2" s="72" t="s">
        <v>361</v>
      </c>
      <c r="B2" s="72"/>
      <c r="C2" s="72"/>
      <c r="D2" s="72"/>
      <c r="E2" s="72"/>
      <c r="F2" s="9"/>
      <c r="G2" s="9"/>
      <c r="H2" s="9"/>
      <c r="I2" s="10"/>
    </row>
    <row r="3" spans="1:10" ht="45" customHeight="1" x14ac:dyDescent="0.25">
      <c r="A3" s="11" t="s">
        <v>12</v>
      </c>
      <c r="B3" s="11" t="s">
        <v>7</v>
      </c>
      <c r="C3" s="11" t="s">
        <v>111</v>
      </c>
      <c r="D3" s="11" t="s">
        <v>0</v>
      </c>
      <c r="E3" s="11" t="s">
        <v>131</v>
      </c>
      <c r="F3" s="11" t="s">
        <v>1</v>
      </c>
      <c r="G3" s="11" t="s">
        <v>2</v>
      </c>
      <c r="H3" s="11" t="s">
        <v>3</v>
      </c>
      <c r="I3" s="50" t="s">
        <v>4</v>
      </c>
      <c r="J3" s="51" t="s">
        <v>185</v>
      </c>
    </row>
    <row r="4" spans="1:10" s="15" customFormat="1" ht="134.25" customHeight="1" x14ac:dyDescent="0.25">
      <c r="A4" s="78" t="s">
        <v>119</v>
      </c>
      <c r="B4" s="75" t="s">
        <v>168</v>
      </c>
      <c r="C4" s="12" t="s">
        <v>325</v>
      </c>
      <c r="D4" s="12" t="s">
        <v>248</v>
      </c>
      <c r="E4" s="12" t="s">
        <v>249</v>
      </c>
      <c r="F4" s="12" t="s">
        <v>250</v>
      </c>
      <c r="G4" s="12" t="s">
        <v>105</v>
      </c>
      <c r="H4" s="12" t="s">
        <v>9</v>
      </c>
      <c r="I4" s="13">
        <v>5000000000</v>
      </c>
      <c r="J4" s="14" t="s">
        <v>244</v>
      </c>
    </row>
    <row r="5" spans="1:10" s="15" customFormat="1" ht="219.75" customHeight="1" x14ac:dyDescent="0.25">
      <c r="A5" s="79"/>
      <c r="B5" s="75"/>
      <c r="C5" s="12" t="s">
        <v>326</v>
      </c>
      <c r="D5" s="12" t="s">
        <v>98</v>
      </c>
      <c r="E5" s="12" t="s">
        <v>251</v>
      </c>
      <c r="F5" s="12" t="s">
        <v>252</v>
      </c>
      <c r="G5" s="12" t="s">
        <v>230</v>
      </c>
      <c r="H5" s="12" t="s">
        <v>106</v>
      </c>
      <c r="I5" s="13">
        <f>(3000000000*9)+(1000000000)+(700000000*50)</f>
        <v>63000000000</v>
      </c>
      <c r="J5" s="14" t="s">
        <v>214</v>
      </c>
    </row>
    <row r="6" spans="1:10" s="15" customFormat="1" ht="133.5" customHeight="1" x14ac:dyDescent="0.25">
      <c r="A6" s="79"/>
      <c r="B6" s="75"/>
      <c r="C6" s="12" t="s">
        <v>327</v>
      </c>
      <c r="D6" s="12" t="s">
        <v>117</v>
      </c>
      <c r="E6" s="12" t="s">
        <v>254</v>
      </c>
      <c r="F6" s="12" t="s">
        <v>253</v>
      </c>
      <c r="G6" s="12" t="s">
        <v>136</v>
      </c>
      <c r="H6" s="12" t="s">
        <v>6</v>
      </c>
      <c r="I6" s="13">
        <f>(104*100000000)</f>
        <v>10400000000</v>
      </c>
      <c r="J6" s="14" t="s">
        <v>245</v>
      </c>
    </row>
    <row r="7" spans="1:10" s="15" customFormat="1" ht="185.25" customHeight="1" x14ac:dyDescent="0.25">
      <c r="A7" s="79"/>
      <c r="B7" s="78" t="s">
        <v>151</v>
      </c>
      <c r="C7" s="12" t="s">
        <v>257</v>
      </c>
      <c r="D7" s="12" t="s">
        <v>256</v>
      </c>
      <c r="E7" s="12" t="s">
        <v>255</v>
      </c>
      <c r="F7" s="12" t="s">
        <v>107</v>
      </c>
      <c r="G7" s="12" t="s">
        <v>231</v>
      </c>
      <c r="H7" s="12" t="s">
        <v>10</v>
      </c>
      <c r="I7" s="81">
        <f>700000000*100</f>
        <v>70000000000</v>
      </c>
      <c r="J7" s="14" t="s">
        <v>247</v>
      </c>
    </row>
    <row r="8" spans="1:10" s="15" customFormat="1" ht="141" customHeight="1" x14ac:dyDescent="0.25">
      <c r="A8" s="79"/>
      <c r="B8" s="79"/>
      <c r="C8" s="12" t="s">
        <v>258</v>
      </c>
      <c r="D8" s="12" t="s">
        <v>259</v>
      </c>
      <c r="E8" s="12" t="s">
        <v>260</v>
      </c>
      <c r="F8" s="12" t="s">
        <v>187</v>
      </c>
      <c r="G8" s="12" t="s">
        <v>232</v>
      </c>
      <c r="H8" s="12" t="s">
        <v>6</v>
      </c>
      <c r="I8" s="82"/>
      <c r="J8" s="14" t="s">
        <v>186</v>
      </c>
    </row>
    <row r="9" spans="1:10" s="15" customFormat="1" ht="109.5" customHeight="1" x14ac:dyDescent="0.25">
      <c r="A9" s="79"/>
      <c r="B9" s="80"/>
      <c r="C9" s="12" t="s">
        <v>188</v>
      </c>
      <c r="D9" s="12" t="s">
        <v>144</v>
      </c>
      <c r="E9" s="12" t="s">
        <v>261</v>
      </c>
      <c r="F9" s="12" t="s">
        <v>215</v>
      </c>
      <c r="G9" s="12" t="s">
        <v>112</v>
      </c>
      <c r="H9" s="12" t="s">
        <v>6</v>
      </c>
      <c r="I9" s="83"/>
      <c r="J9" s="14" t="s">
        <v>189</v>
      </c>
    </row>
    <row r="10" spans="1:10" s="15" customFormat="1" ht="182.25" customHeight="1" x14ac:dyDescent="0.25">
      <c r="A10" s="79"/>
      <c r="B10" s="78" t="s">
        <v>152</v>
      </c>
      <c r="C10" s="12" t="s">
        <v>262</v>
      </c>
      <c r="D10" s="12" t="s">
        <v>126</v>
      </c>
      <c r="E10" s="12" t="s">
        <v>263</v>
      </c>
      <c r="F10" s="12" t="s">
        <v>125</v>
      </c>
      <c r="G10" s="12" t="s">
        <v>134</v>
      </c>
      <c r="H10" s="12" t="s">
        <v>6</v>
      </c>
      <c r="I10" s="13">
        <f>((10*500000000)+(50*250000000))+(200000000*10)</f>
        <v>19500000000</v>
      </c>
      <c r="J10" s="14" t="s">
        <v>246</v>
      </c>
    </row>
    <row r="11" spans="1:10" s="15" customFormat="1" ht="182.25" customHeight="1" x14ac:dyDescent="0.25">
      <c r="A11" s="79"/>
      <c r="B11" s="80"/>
      <c r="C11" s="12" t="s">
        <v>190</v>
      </c>
      <c r="D11" s="12" t="s">
        <v>142</v>
      </c>
      <c r="E11" s="12" t="s">
        <v>265</v>
      </c>
      <c r="F11" s="12" t="s">
        <v>264</v>
      </c>
      <c r="G11" s="12" t="s">
        <v>135</v>
      </c>
      <c r="H11" s="12" t="s">
        <v>6</v>
      </c>
      <c r="I11" s="13">
        <f>((10*500000000)+(50*250000000))</f>
        <v>17500000000</v>
      </c>
      <c r="J11" s="14" t="s">
        <v>246</v>
      </c>
    </row>
    <row r="12" spans="1:10" s="15" customFormat="1" ht="192.6" customHeight="1" x14ac:dyDescent="0.25">
      <c r="A12" s="79"/>
      <c r="B12" s="16" t="s">
        <v>153</v>
      </c>
      <c r="C12" s="12" t="s">
        <v>154</v>
      </c>
      <c r="D12" s="12" t="s">
        <v>266</v>
      </c>
      <c r="E12" s="12" t="s">
        <v>267</v>
      </c>
      <c r="F12" s="12" t="s">
        <v>191</v>
      </c>
      <c r="G12" s="12" t="s">
        <v>108</v>
      </c>
      <c r="H12" s="12" t="s">
        <v>11</v>
      </c>
      <c r="I12" s="13">
        <f>5000000000+5000000000</f>
        <v>10000000000</v>
      </c>
      <c r="J12" s="14" t="s">
        <v>192</v>
      </c>
    </row>
    <row r="13" spans="1:10" s="15" customFormat="1" ht="170.25" customHeight="1" x14ac:dyDescent="0.25">
      <c r="A13" s="79"/>
      <c r="B13" s="78" t="s">
        <v>145</v>
      </c>
      <c r="C13" s="12" t="s">
        <v>269</v>
      </c>
      <c r="D13" s="12" t="s">
        <v>118</v>
      </c>
      <c r="E13" s="12" t="s">
        <v>268</v>
      </c>
      <c r="F13" s="12" t="s">
        <v>95</v>
      </c>
      <c r="G13" s="12" t="s">
        <v>95</v>
      </c>
      <c r="H13" s="16" t="s">
        <v>8</v>
      </c>
      <c r="I13" s="13">
        <f>(10*500000000)+(50*250000000)</f>
        <v>17500000000</v>
      </c>
      <c r="J13" s="14"/>
    </row>
    <row r="14" spans="1:10" s="15" customFormat="1" ht="170.25" customHeight="1" x14ac:dyDescent="0.25">
      <c r="A14" s="79"/>
      <c r="B14" s="80"/>
      <c r="C14" s="12" t="s">
        <v>169</v>
      </c>
      <c r="D14" s="12" t="s">
        <v>270</v>
      </c>
      <c r="E14" s="12" t="s">
        <v>271</v>
      </c>
      <c r="F14" s="12" t="s">
        <v>170</v>
      </c>
      <c r="G14" s="12" t="s">
        <v>170</v>
      </c>
      <c r="H14" s="16" t="s">
        <v>23</v>
      </c>
      <c r="I14" s="13"/>
      <c r="J14" s="14"/>
    </row>
    <row r="15" spans="1:10" s="21" customFormat="1" ht="177" customHeight="1" x14ac:dyDescent="0.25">
      <c r="A15" s="80"/>
      <c r="B15" s="17" t="s">
        <v>172</v>
      </c>
      <c r="C15" s="18" t="s">
        <v>276</v>
      </c>
      <c r="D15" s="18" t="s">
        <v>275</v>
      </c>
      <c r="E15" s="18" t="s">
        <v>274</v>
      </c>
      <c r="F15" s="18" t="s">
        <v>273</v>
      </c>
      <c r="G15" s="18" t="s">
        <v>272</v>
      </c>
      <c r="H15" s="17"/>
      <c r="I15" s="19"/>
      <c r="J15" s="20" t="s">
        <v>238</v>
      </c>
    </row>
    <row r="16" spans="1:10" ht="36.75" customHeight="1" x14ac:dyDescent="0.25">
      <c r="A16" s="76" t="s">
        <v>138</v>
      </c>
      <c r="B16" s="76"/>
      <c r="C16" s="76"/>
      <c r="D16" s="76"/>
      <c r="E16" s="76"/>
      <c r="F16" s="76"/>
      <c r="G16" s="76"/>
      <c r="H16" s="76"/>
      <c r="I16" s="22">
        <f>SUM(I4:I15)</f>
        <v>212900000000</v>
      </c>
      <c r="J16" s="23"/>
    </row>
    <row r="17" spans="1:10" s="15" customFormat="1" ht="409.5" customHeight="1" x14ac:dyDescent="0.25">
      <c r="A17" s="55" t="s">
        <v>120</v>
      </c>
      <c r="B17" s="84" t="s">
        <v>193</v>
      </c>
      <c r="C17" s="12" t="s">
        <v>279</v>
      </c>
      <c r="D17" s="12" t="s">
        <v>146</v>
      </c>
      <c r="E17" s="12" t="s">
        <v>278</v>
      </c>
      <c r="F17" s="12" t="s">
        <v>216</v>
      </c>
      <c r="G17" s="12" t="s">
        <v>109</v>
      </c>
      <c r="H17" s="12" t="s">
        <v>277</v>
      </c>
      <c r="I17" s="13">
        <f>(200000000*104)</f>
        <v>20800000000</v>
      </c>
      <c r="J17" s="14" t="s">
        <v>194</v>
      </c>
    </row>
    <row r="18" spans="1:10" s="15" customFormat="1" ht="105" customHeight="1" x14ac:dyDescent="0.25">
      <c r="A18" s="55"/>
      <c r="B18" s="85"/>
      <c r="C18" s="12" t="s">
        <v>283</v>
      </c>
      <c r="D18" s="12" t="s">
        <v>147</v>
      </c>
      <c r="E18" s="12" t="s">
        <v>280</v>
      </c>
      <c r="F18" s="12" t="s">
        <v>195</v>
      </c>
      <c r="G18" s="12" t="s">
        <v>109</v>
      </c>
      <c r="H18" s="12" t="s">
        <v>6</v>
      </c>
      <c r="I18" s="13">
        <f>(45000000*5000)</f>
        <v>225000000000</v>
      </c>
      <c r="J18" s="14"/>
    </row>
    <row r="19" spans="1:10" s="15" customFormat="1" ht="144.75" customHeight="1" x14ac:dyDescent="0.25">
      <c r="A19" s="55"/>
      <c r="B19" s="85"/>
      <c r="C19" s="12" t="s">
        <v>284</v>
      </c>
      <c r="D19" s="12" t="s">
        <v>281</v>
      </c>
      <c r="E19" s="12" t="s">
        <v>282</v>
      </c>
      <c r="F19" s="12" t="s">
        <v>195</v>
      </c>
      <c r="G19" s="12" t="s">
        <v>109</v>
      </c>
      <c r="H19" s="12" t="s">
        <v>6</v>
      </c>
      <c r="I19" s="13">
        <f>(150000000*104)</f>
        <v>15600000000</v>
      </c>
      <c r="J19" s="14"/>
    </row>
    <row r="20" spans="1:10" s="15" customFormat="1" ht="217.5" customHeight="1" x14ac:dyDescent="0.25">
      <c r="A20" s="55"/>
      <c r="B20" s="84" t="s">
        <v>285</v>
      </c>
      <c r="C20" s="12" t="s">
        <v>286</v>
      </c>
      <c r="D20" s="12" t="s">
        <v>13</v>
      </c>
      <c r="E20" s="12" t="s">
        <v>287</v>
      </c>
      <c r="F20" s="12" t="s">
        <v>5</v>
      </c>
      <c r="G20" s="12" t="s">
        <v>101</v>
      </c>
      <c r="H20" s="12" t="s">
        <v>6</v>
      </c>
      <c r="I20" s="24">
        <f>(10*500000000)+(50*250000000)</f>
        <v>17500000000</v>
      </c>
      <c r="J20" s="14" t="s">
        <v>196</v>
      </c>
    </row>
    <row r="21" spans="1:10" s="15" customFormat="1" ht="86.25" customHeight="1" x14ac:dyDescent="0.25">
      <c r="A21" s="55"/>
      <c r="B21" s="86"/>
      <c r="C21" s="12" t="s">
        <v>197</v>
      </c>
      <c r="D21" s="12" t="s">
        <v>171</v>
      </c>
      <c r="E21" s="12" t="s">
        <v>288</v>
      </c>
      <c r="F21" s="12" t="s">
        <v>5</v>
      </c>
      <c r="G21" s="12" t="s">
        <v>199</v>
      </c>
      <c r="H21" s="12" t="s">
        <v>6</v>
      </c>
      <c r="I21" s="24"/>
      <c r="J21" s="14" t="s">
        <v>198</v>
      </c>
    </row>
    <row r="22" spans="1:10" s="15" customFormat="1" ht="235.5" customHeight="1" x14ac:dyDescent="0.25">
      <c r="A22" s="55"/>
      <c r="B22" s="16" t="s">
        <v>292</v>
      </c>
      <c r="C22" s="12" t="s">
        <v>291</v>
      </c>
      <c r="D22" s="12" t="s">
        <v>290</v>
      </c>
      <c r="E22" s="12" t="s">
        <v>289</v>
      </c>
      <c r="F22" s="12" t="s">
        <v>99</v>
      </c>
      <c r="G22" s="12" t="s">
        <v>100</v>
      </c>
      <c r="H22" s="12" t="s">
        <v>6</v>
      </c>
      <c r="I22" s="24">
        <f>(1000*90000000)+ (25*500000000)</f>
        <v>102500000000</v>
      </c>
      <c r="J22" s="14" t="s">
        <v>200</v>
      </c>
    </row>
    <row r="23" spans="1:10" ht="46.5" customHeight="1" x14ac:dyDescent="0.25">
      <c r="A23" s="77" t="s">
        <v>139</v>
      </c>
      <c r="B23" s="77"/>
      <c r="C23" s="77"/>
      <c r="D23" s="77"/>
      <c r="E23" s="77"/>
      <c r="F23" s="77"/>
      <c r="G23" s="77"/>
      <c r="H23" s="77"/>
      <c r="I23" s="25">
        <f>SUM(I17:I22)</f>
        <v>381400000000</v>
      </c>
      <c r="J23" s="23"/>
    </row>
    <row r="24" spans="1:10" s="15" customFormat="1" ht="371.25" customHeight="1" x14ac:dyDescent="0.25">
      <c r="A24" s="73" t="s">
        <v>14</v>
      </c>
      <c r="B24" s="16" t="s">
        <v>115</v>
      </c>
      <c r="C24" s="12" t="s">
        <v>201</v>
      </c>
      <c r="D24" s="12" t="s">
        <v>328</v>
      </c>
      <c r="E24" s="12" t="s">
        <v>293</v>
      </c>
      <c r="F24" s="12" t="s">
        <v>38</v>
      </c>
      <c r="G24" s="12" t="s">
        <v>40</v>
      </c>
      <c r="H24" s="12" t="s">
        <v>15</v>
      </c>
      <c r="I24" s="13">
        <f>1000000000+(5000000000*9)</f>
        <v>46000000000</v>
      </c>
      <c r="J24" s="14" t="s">
        <v>237</v>
      </c>
    </row>
    <row r="25" spans="1:10" s="29" customFormat="1" ht="141.75" customHeight="1" x14ac:dyDescent="0.25">
      <c r="A25" s="73"/>
      <c r="B25" s="26" t="s">
        <v>183</v>
      </c>
      <c r="C25" s="27" t="s">
        <v>298</v>
      </c>
      <c r="D25" s="27" t="s">
        <v>295</v>
      </c>
      <c r="E25" s="27" t="s">
        <v>294</v>
      </c>
      <c r="F25" s="27" t="s">
        <v>39</v>
      </c>
      <c r="G25" s="27" t="s">
        <v>40</v>
      </c>
      <c r="H25" s="27" t="s">
        <v>16</v>
      </c>
      <c r="I25" s="28">
        <f>200000000*50</f>
        <v>10000000000</v>
      </c>
      <c r="J25" s="7" t="s">
        <v>223</v>
      </c>
    </row>
    <row r="26" spans="1:10" s="29" customFormat="1" ht="168" customHeight="1" x14ac:dyDescent="0.25">
      <c r="A26" s="73"/>
      <c r="B26" s="26" t="s">
        <v>301</v>
      </c>
      <c r="C26" s="27" t="s">
        <v>148</v>
      </c>
      <c r="D26" s="27" t="s">
        <v>297</v>
      </c>
      <c r="E26" s="27" t="s">
        <v>296</v>
      </c>
      <c r="F26" s="27" t="s">
        <v>96</v>
      </c>
      <c r="G26" s="27" t="s">
        <v>40</v>
      </c>
      <c r="H26" s="27" t="s">
        <v>17</v>
      </c>
      <c r="I26" s="28">
        <f>(2000000*25)*10</f>
        <v>500000000</v>
      </c>
      <c r="J26" s="7" t="s">
        <v>223</v>
      </c>
    </row>
    <row r="27" spans="1:10" s="29" customFormat="1" ht="185.25" customHeight="1" x14ac:dyDescent="0.25">
      <c r="A27" s="73"/>
      <c r="B27" s="26" t="s">
        <v>300</v>
      </c>
      <c r="C27" s="27" t="s">
        <v>299</v>
      </c>
      <c r="D27" s="27" t="s">
        <v>41</v>
      </c>
      <c r="E27" s="27" t="s">
        <v>305</v>
      </c>
      <c r="F27" s="27" t="s">
        <v>97</v>
      </c>
      <c r="G27" s="27" t="s">
        <v>102</v>
      </c>
      <c r="H27" s="27" t="s">
        <v>17</v>
      </c>
      <c r="I27" s="28">
        <f>((80000000*4)+(40000000*4))*10</f>
        <v>4800000000</v>
      </c>
      <c r="J27" s="7" t="s">
        <v>223</v>
      </c>
    </row>
    <row r="28" spans="1:10" s="15" customFormat="1" ht="229.5" customHeight="1" x14ac:dyDescent="0.25">
      <c r="A28" s="73"/>
      <c r="B28" s="16" t="s">
        <v>149</v>
      </c>
      <c r="C28" s="12" t="s">
        <v>302</v>
      </c>
      <c r="D28" s="12" t="s">
        <v>303</v>
      </c>
      <c r="E28" s="12" t="s">
        <v>304</v>
      </c>
      <c r="F28" s="12" t="s">
        <v>103</v>
      </c>
      <c r="G28" s="12" t="s">
        <v>202</v>
      </c>
      <c r="H28" s="12" t="s">
        <v>18</v>
      </c>
      <c r="I28" s="13">
        <f>(2*2000000*24)+(2*1000000*24)</f>
        <v>144000000</v>
      </c>
      <c r="J28" s="14"/>
    </row>
    <row r="29" spans="1:10" s="21" customFormat="1" ht="128.25" customHeight="1" x14ac:dyDescent="0.25">
      <c r="A29" s="73"/>
      <c r="B29" s="17" t="s">
        <v>150</v>
      </c>
      <c r="C29" s="18" t="s">
        <v>155</v>
      </c>
      <c r="D29" s="18" t="s">
        <v>173</v>
      </c>
      <c r="E29" s="18" t="s">
        <v>306</v>
      </c>
      <c r="F29" s="18" t="s">
        <v>203</v>
      </c>
      <c r="G29" s="18" t="s">
        <v>42</v>
      </c>
      <c r="H29" s="18" t="s">
        <v>18</v>
      </c>
      <c r="I29" s="19">
        <f>(51*250000000)*2</f>
        <v>25500000000</v>
      </c>
      <c r="J29" s="20" t="s">
        <v>222</v>
      </c>
    </row>
    <row r="30" spans="1:10" s="15" customFormat="1" ht="283.5" customHeight="1" x14ac:dyDescent="0.25">
      <c r="A30" s="73"/>
      <c r="B30" s="16" t="s">
        <v>329</v>
      </c>
      <c r="C30" s="12" t="s">
        <v>330</v>
      </c>
      <c r="D30" s="12" t="s">
        <v>308</v>
      </c>
      <c r="E30" s="12" t="s">
        <v>307</v>
      </c>
      <c r="F30" s="12" t="s">
        <v>43</v>
      </c>
      <c r="G30" s="12" t="s">
        <v>19</v>
      </c>
      <c r="H30" s="12" t="s">
        <v>20</v>
      </c>
      <c r="I30" s="13">
        <v>1000000000</v>
      </c>
      <c r="J30" s="14" t="s">
        <v>217</v>
      </c>
    </row>
    <row r="31" spans="1:10" s="21" customFormat="1" ht="128.25" customHeight="1" x14ac:dyDescent="0.25">
      <c r="A31" s="73"/>
      <c r="B31" s="17" t="s">
        <v>218</v>
      </c>
      <c r="C31" s="18" t="s">
        <v>309</v>
      </c>
      <c r="D31" s="18" t="s">
        <v>311</v>
      </c>
      <c r="E31" s="18" t="s">
        <v>310</v>
      </c>
      <c r="F31" s="18" t="s">
        <v>174</v>
      </c>
      <c r="G31" s="18" t="s">
        <v>174</v>
      </c>
      <c r="H31" s="18" t="s">
        <v>6</v>
      </c>
      <c r="I31" s="19"/>
      <c r="J31" s="20" t="s">
        <v>204</v>
      </c>
    </row>
    <row r="32" spans="1:10" s="15" customFormat="1" ht="159.75" customHeight="1" x14ac:dyDescent="0.25">
      <c r="A32" s="73"/>
      <c r="B32" s="30" t="s">
        <v>205</v>
      </c>
      <c r="C32" s="12" t="s">
        <v>312</v>
      </c>
      <c r="D32" s="12" t="s">
        <v>313</v>
      </c>
      <c r="E32" s="12" t="s">
        <v>314</v>
      </c>
      <c r="F32" s="12" t="s">
        <v>206</v>
      </c>
      <c r="G32" s="12" t="s">
        <v>175</v>
      </c>
      <c r="H32" s="12" t="s">
        <v>8</v>
      </c>
      <c r="I32" s="13"/>
      <c r="J32" s="14"/>
    </row>
    <row r="33" spans="1:10" s="15" customFormat="1" ht="174.75" customHeight="1" x14ac:dyDescent="0.25">
      <c r="A33" s="73"/>
      <c r="B33" s="31" t="s">
        <v>331</v>
      </c>
      <c r="C33" s="32" t="s">
        <v>157</v>
      </c>
      <c r="D33" s="12" t="s">
        <v>156</v>
      </c>
      <c r="E33" s="12" t="s">
        <v>315</v>
      </c>
      <c r="F33" s="12" t="s">
        <v>220</v>
      </c>
      <c r="G33" s="12" t="s">
        <v>219</v>
      </c>
      <c r="H33" s="12" t="s">
        <v>17</v>
      </c>
      <c r="I33" s="13">
        <v>3500000000</v>
      </c>
      <c r="J33" s="14" t="s">
        <v>239</v>
      </c>
    </row>
    <row r="34" spans="1:10" s="15" customFormat="1" ht="186" customHeight="1" x14ac:dyDescent="0.25">
      <c r="A34" s="73"/>
      <c r="B34" s="33" t="s">
        <v>316</v>
      </c>
      <c r="C34" s="34" t="s">
        <v>221</v>
      </c>
      <c r="D34" s="35" t="s">
        <v>317</v>
      </c>
      <c r="E34" s="35" t="s">
        <v>318</v>
      </c>
      <c r="F34" s="36" t="s">
        <v>47</v>
      </c>
      <c r="G34" s="36" t="s">
        <v>121</v>
      </c>
      <c r="H34" s="34" t="s">
        <v>21</v>
      </c>
      <c r="I34" s="37" t="s">
        <v>122</v>
      </c>
      <c r="J34" s="14"/>
    </row>
    <row r="35" spans="1:10" s="15" customFormat="1" ht="201" customHeight="1" x14ac:dyDescent="0.25">
      <c r="A35" s="73"/>
      <c r="B35" s="33" t="s">
        <v>207</v>
      </c>
      <c r="C35" s="34" t="s">
        <v>178</v>
      </c>
      <c r="D35" s="35" t="s">
        <v>320</v>
      </c>
      <c r="E35" s="35" t="s">
        <v>319</v>
      </c>
      <c r="F35" s="36" t="s">
        <v>48</v>
      </c>
      <c r="G35" s="36" t="s">
        <v>48</v>
      </c>
      <c r="H35" s="34" t="s">
        <v>123</v>
      </c>
      <c r="I35" s="37">
        <f>((15*5)*(70000000))+(5*500000000)</f>
        <v>7750000000</v>
      </c>
      <c r="J35" s="14" t="s">
        <v>208</v>
      </c>
    </row>
    <row r="36" spans="1:10" s="15" customFormat="1" ht="222" customHeight="1" x14ac:dyDescent="0.25">
      <c r="A36" s="73"/>
      <c r="B36" s="33" t="s">
        <v>176</v>
      </c>
      <c r="C36" s="34" t="s">
        <v>177</v>
      </c>
      <c r="D36" s="35" t="s">
        <v>321</v>
      </c>
      <c r="E36" s="35" t="s">
        <v>322</v>
      </c>
      <c r="F36" s="36" t="s">
        <v>22</v>
      </c>
      <c r="G36" s="36" t="s">
        <v>22</v>
      </c>
      <c r="H36" s="34" t="s">
        <v>23</v>
      </c>
      <c r="I36" s="37">
        <f>(500000000*25)</f>
        <v>12500000000</v>
      </c>
      <c r="J36" s="14"/>
    </row>
    <row r="37" spans="1:10" s="15" customFormat="1" ht="215.25" customHeight="1" x14ac:dyDescent="0.25">
      <c r="A37" s="73"/>
      <c r="B37" s="33" t="s">
        <v>333</v>
      </c>
      <c r="C37" s="34" t="s">
        <v>324</v>
      </c>
      <c r="D37" s="35" t="s">
        <v>24</v>
      </c>
      <c r="E37" s="35" t="s">
        <v>323</v>
      </c>
      <c r="F37" s="36" t="s">
        <v>49</v>
      </c>
      <c r="G37" s="36" t="s">
        <v>49</v>
      </c>
      <c r="H37" s="34" t="s">
        <v>25</v>
      </c>
      <c r="I37" s="37">
        <f>(5*300000000)+(64*150000000)</f>
        <v>11100000000</v>
      </c>
      <c r="J37" s="14" t="s">
        <v>209</v>
      </c>
    </row>
    <row r="38" spans="1:10" s="15" customFormat="1" ht="248.25" customHeight="1" x14ac:dyDescent="0.25">
      <c r="A38" s="73"/>
      <c r="B38" s="33" t="s">
        <v>332</v>
      </c>
      <c r="C38" s="34" t="s">
        <v>334</v>
      </c>
      <c r="D38" s="35" t="s">
        <v>124</v>
      </c>
      <c r="E38" s="35" t="s">
        <v>26</v>
      </c>
      <c r="F38" s="36" t="s">
        <v>49</v>
      </c>
      <c r="G38" s="36" t="s">
        <v>49</v>
      </c>
      <c r="H38" s="34" t="s">
        <v>6</v>
      </c>
      <c r="I38" s="37">
        <f>(104*15000000)+(5*150000000)+(5*20000000*10)</f>
        <v>3310000000</v>
      </c>
      <c r="J38" s="14"/>
    </row>
    <row r="39" spans="1:10" s="15" customFormat="1" ht="192.75" customHeight="1" x14ac:dyDescent="0.25">
      <c r="A39" s="73"/>
      <c r="B39" s="16" t="s">
        <v>335</v>
      </c>
      <c r="C39" s="12" t="s">
        <v>27</v>
      </c>
      <c r="D39" s="12" t="s">
        <v>28</v>
      </c>
      <c r="E39" s="12" t="s">
        <v>29</v>
      </c>
      <c r="F39" s="12" t="s">
        <v>210</v>
      </c>
      <c r="G39" s="12"/>
      <c r="H39" s="12" t="s">
        <v>17</v>
      </c>
      <c r="I39" s="13">
        <f>(40*500000000)*10</f>
        <v>200000000000</v>
      </c>
      <c r="J39" s="14"/>
    </row>
    <row r="40" spans="1:10" s="15" customFormat="1" ht="132.75" customHeight="1" x14ac:dyDescent="0.25">
      <c r="A40" s="73"/>
      <c r="B40" s="16" t="s">
        <v>336</v>
      </c>
      <c r="C40" s="12" t="s">
        <v>337</v>
      </c>
      <c r="D40" s="12" t="s">
        <v>50</v>
      </c>
      <c r="E40" s="12" t="s">
        <v>51</v>
      </c>
      <c r="F40" s="12" t="s">
        <v>211</v>
      </c>
      <c r="G40" s="12"/>
      <c r="H40" s="12" t="s">
        <v>30</v>
      </c>
      <c r="I40" s="13">
        <v>1000000000</v>
      </c>
      <c r="J40" s="14" t="s">
        <v>212</v>
      </c>
    </row>
    <row r="41" spans="1:10" s="15" customFormat="1" ht="152.25" customHeight="1" x14ac:dyDescent="0.25">
      <c r="A41" s="73"/>
      <c r="B41" s="16" t="s">
        <v>158</v>
      </c>
      <c r="C41" s="12" t="s">
        <v>159</v>
      </c>
      <c r="D41" s="12" t="s">
        <v>31</v>
      </c>
      <c r="E41" s="12" t="s">
        <v>32</v>
      </c>
      <c r="F41" s="12" t="s">
        <v>213</v>
      </c>
      <c r="G41" s="12"/>
      <c r="H41" s="12" t="s">
        <v>23</v>
      </c>
      <c r="I41" s="13">
        <v>3000000000</v>
      </c>
      <c r="J41" s="14"/>
    </row>
    <row r="42" spans="1:10" s="15" customFormat="1" ht="254.25" customHeight="1" x14ac:dyDescent="0.25">
      <c r="A42" s="73"/>
      <c r="B42" s="102" t="s">
        <v>338</v>
      </c>
      <c r="C42" s="55" t="s">
        <v>33</v>
      </c>
      <c r="D42" s="55" t="s">
        <v>34</v>
      </c>
      <c r="E42" s="55" t="s">
        <v>35</v>
      </c>
      <c r="F42" s="55" t="s">
        <v>36</v>
      </c>
      <c r="G42" s="55" t="s">
        <v>37</v>
      </c>
      <c r="H42" s="55" t="s">
        <v>17</v>
      </c>
      <c r="I42" s="74">
        <v>191400000000</v>
      </c>
      <c r="J42" s="14"/>
    </row>
    <row r="43" spans="1:10" s="15" customFormat="1" ht="377.25" customHeight="1" x14ac:dyDescent="0.25">
      <c r="A43" s="73"/>
      <c r="B43" s="102"/>
      <c r="C43" s="55"/>
      <c r="D43" s="55"/>
      <c r="E43" s="55"/>
      <c r="F43" s="55"/>
      <c r="G43" s="55"/>
      <c r="H43" s="55"/>
      <c r="I43" s="74"/>
      <c r="J43" s="14"/>
    </row>
    <row r="44" spans="1:10" ht="37.5" customHeight="1" x14ac:dyDescent="0.25">
      <c r="A44" s="101" t="s">
        <v>140</v>
      </c>
      <c r="B44" s="101"/>
      <c r="C44" s="101"/>
      <c r="D44" s="101"/>
      <c r="E44" s="101"/>
      <c r="F44" s="101"/>
      <c r="G44" s="101"/>
      <c r="H44" s="101"/>
      <c r="I44" s="49">
        <f>SUM(I24:I43)</f>
        <v>521504000000</v>
      </c>
      <c r="J44" s="23"/>
    </row>
    <row r="45" spans="1:10" s="15" customFormat="1" ht="200.25" customHeight="1" x14ac:dyDescent="0.25">
      <c r="A45" s="88" t="s">
        <v>339</v>
      </c>
      <c r="B45" s="58" t="s">
        <v>340</v>
      </c>
      <c r="C45" s="52" t="s">
        <v>341</v>
      </c>
      <c r="D45" s="95" t="s">
        <v>233</v>
      </c>
      <c r="E45" s="95" t="s">
        <v>234</v>
      </c>
      <c r="F45" s="95" t="s">
        <v>54</v>
      </c>
      <c r="G45" s="95" t="s">
        <v>54</v>
      </c>
      <c r="H45" s="98" t="s">
        <v>20</v>
      </c>
      <c r="I45" s="56">
        <v>1000000000</v>
      </c>
      <c r="J45" s="14" t="s">
        <v>241</v>
      </c>
    </row>
    <row r="46" spans="1:10" s="15" customFormat="1" ht="200.25" customHeight="1" x14ac:dyDescent="0.25">
      <c r="A46" s="89"/>
      <c r="B46" s="94"/>
      <c r="C46" s="52" t="s">
        <v>342</v>
      </c>
      <c r="D46" s="96"/>
      <c r="E46" s="96"/>
      <c r="F46" s="96"/>
      <c r="G46" s="96"/>
      <c r="H46" s="99"/>
      <c r="I46" s="56"/>
      <c r="J46" s="14" t="s">
        <v>240</v>
      </c>
    </row>
    <row r="47" spans="1:10" s="15" customFormat="1" ht="200.25" customHeight="1" x14ac:dyDescent="0.25">
      <c r="A47" s="89"/>
      <c r="B47" s="59"/>
      <c r="C47" s="52" t="s">
        <v>343</v>
      </c>
      <c r="D47" s="97"/>
      <c r="E47" s="97"/>
      <c r="F47" s="97"/>
      <c r="G47" s="97"/>
      <c r="H47" s="100"/>
      <c r="I47" s="56"/>
      <c r="J47" s="14"/>
    </row>
    <row r="48" spans="1:10" s="15" customFormat="1" ht="246" customHeight="1" x14ac:dyDescent="0.25">
      <c r="A48" s="89"/>
      <c r="B48" s="58" t="s">
        <v>345</v>
      </c>
      <c r="C48" s="52" t="s">
        <v>344</v>
      </c>
      <c r="D48" s="52" t="s">
        <v>58</v>
      </c>
      <c r="E48" s="52" t="s">
        <v>59</v>
      </c>
      <c r="F48" s="52" t="s">
        <v>143</v>
      </c>
      <c r="G48" s="52" t="s">
        <v>224</v>
      </c>
      <c r="H48" s="53" t="s">
        <v>60</v>
      </c>
      <c r="I48" s="54">
        <f>1000000000</f>
        <v>1000000000</v>
      </c>
      <c r="J48" s="14" t="s">
        <v>242</v>
      </c>
    </row>
    <row r="49" spans="1:11" s="15" customFormat="1" ht="231" customHeight="1" x14ac:dyDescent="0.25">
      <c r="A49" s="89"/>
      <c r="B49" s="59"/>
      <c r="C49" s="52" t="s">
        <v>160</v>
      </c>
      <c r="D49" s="52" t="s">
        <v>61</v>
      </c>
      <c r="E49" s="52" t="s">
        <v>62</v>
      </c>
      <c r="F49" s="52" t="s">
        <v>225</v>
      </c>
      <c r="G49" s="52"/>
      <c r="H49" s="53" t="s">
        <v>63</v>
      </c>
      <c r="I49" s="54"/>
      <c r="J49" s="14"/>
    </row>
    <row r="50" spans="1:11" s="21" customFormat="1" ht="15" customHeight="1" x14ac:dyDescent="0.25">
      <c r="A50" s="89"/>
      <c r="B50" s="60" t="s">
        <v>346</v>
      </c>
      <c r="C50" s="62" t="s">
        <v>161</v>
      </c>
      <c r="D50" s="62" t="s">
        <v>64</v>
      </c>
      <c r="E50" s="62" t="s">
        <v>127</v>
      </c>
      <c r="F50" s="62" t="s">
        <v>65</v>
      </c>
      <c r="G50" s="62" t="s">
        <v>66</v>
      </c>
      <c r="H50" s="64" t="s">
        <v>67</v>
      </c>
      <c r="I50" s="57">
        <v>100000000</v>
      </c>
      <c r="J50" s="45"/>
      <c r="K50" s="38"/>
    </row>
    <row r="51" spans="1:11" s="21" customFormat="1" ht="51" customHeight="1" x14ac:dyDescent="0.25">
      <c r="A51" s="89"/>
      <c r="B51" s="61"/>
      <c r="C51" s="63"/>
      <c r="D51" s="63"/>
      <c r="E51" s="63"/>
      <c r="F51" s="63"/>
      <c r="G51" s="63"/>
      <c r="H51" s="65"/>
      <c r="I51" s="57"/>
      <c r="J51" s="20"/>
    </row>
    <row r="52" spans="1:11" s="21" customFormat="1" ht="60.75" customHeight="1" x14ac:dyDescent="0.25">
      <c r="A52" s="89"/>
      <c r="B52" s="61"/>
      <c r="C52" s="63"/>
      <c r="D52" s="63"/>
      <c r="E52" s="63"/>
      <c r="F52" s="63"/>
      <c r="G52" s="63"/>
      <c r="H52" s="65"/>
      <c r="I52" s="57"/>
      <c r="J52" s="20"/>
    </row>
    <row r="53" spans="1:11" s="21" customFormat="1" ht="114.75" customHeight="1" x14ac:dyDescent="0.25">
      <c r="A53" s="89"/>
      <c r="B53" s="61"/>
      <c r="C53" s="39" t="s">
        <v>347</v>
      </c>
      <c r="D53" s="39" t="s">
        <v>113</v>
      </c>
      <c r="E53" s="39" t="s">
        <v>68</v>
      </c>
      <c r="F53" s="39" t="s">
        <v>69</v>
      </c>
      <c r="G53" s="39" t="s">
        <v>69</v>
      </c>
      <c r="H53" s="40" t="s">
        <v>53</v>
      </c>
      <c r="I53" s="41">
        <v>500000000</v>
      </c>
      <c r="J53" s="20" t="s">
        <v>243</v>
      </c>
    </row>
    <row r="54" spans="1:11" s="21" customFormat="1" ht="15" customHeight="1" x14ac:dyDescent="0.25">
      <c r="A54" s="89"/>
      <c r="B54" s="61"/>
      <c r="C54" s="66" t="s">
        <v>348</v>
      </c>
      <c r="D54" s="66" t="s">
        <v>235</v>
      </c>
      <c r="E54" s="66" t="s">
        <v>236</v>
      </c>
      <c r="F54" s="66" t="s">
        <v>70</v>
      </c>
      <c r="G54" s="66" t="s">
        <v>71</v>
      </c>
      <c r="H54" s="66" t="s">
        <v>6</v>
      </c>
      <c r="I54" s="68">
        <f>200000000*10</f>
        <v>2000000000</v>
      </c>
      <c r="J54" s="20"/>
    </row>
    <row r="55" spans="1:11" s="21" customFormat="1" ht="171.95" customHeight="1" x14ac:dyDescent="0.25">
      <c r="A55" s="89"/>
      <c r="B55" s="61"/>
      <c r="C55" s="67"/>
      <c r="D55" s="67"/>
      <c r="E55" s="67"/>
      <c r="F55" s="67"/>
      <c r="G55" s="67"/>
      <c r="H55" s="67"/>
      <c r="I55" s="69"/>
      <c r="J55" s="20"/>
    </row>
    <row r="56" spans="1:11" s="21" customFormat="1" ht="150" customHeight="1" x14ac:dyDescent="0.25">
      <c r="A56" s="89"/>
      <c r="B56" s="60" t="s">
        <v>349</v>
      </c>
      <c r="C56" s="39" t="s">
        <v>350</v>
      </c>
      <c r="D56" s="39" t="s">
        <v>73</v>
      </c>
      <c r="E56" s="62" t="s">
        <v>128</v>
      </c>
      <c r="F56" s="39" t="s">
        <v>226</v>
      </c>
      <c r="G56" s="62" t="s">
        <v>74</v>
      </c>
      <c r="H56" s="64" t="s">
        <v>53</v>
      </c>
      <c r="I56" s="57">
        <f>2500000*24</f>
        <v>60000000</v>
      </c>
      <c r="J56" s="20"/>
    </row>
    <row r="57" spans="1:11" s="21" customFormat="1" ht="85.5" customHeight="1" x14ac:dyDescent="0.25">
      <c r="A57" s="89"/>
      <c r="B57" s="61"/>
      <c r="C57" s="39" t="s">
        <v>351</v>
      </c>
      <c r="D57" s="39" t="s">
        <v>75</v>
      </c>
      <c r="E57" s="63" t="s">
        <v>76</v>
      </c>
      <c r="F57" s="18" t="s">
        <v>227</v>
      </c>
      <c r="G57" s="63" t="s">
        <v>77</v>
      </c>
      <c r="H57" s="65" t="s">
        <v>20</v>
      </c>
      <c r="I57" s="70">
        <v>1500000000</v>
      </c>
      <c r="J57" s="20"/>
    </row>
    <row r="58" spans="1:11" s="21" customFormat="1" ht="222" customHeight="1" x14ac:dyDescent="0.25">
      <c r="A58" s="89"/>
      <c r="B58" s="60" t="s">
        <v>228</v>
      </c>
      <c r="C58" s="39" t="s">
        <v>162</v>
      </c>
      <c r="D58" s="39" t="s">
        <v>113</v>
      </c>
      <c r="E58" s="39" t="s">
        <v>78</v>
      </c>
      <c r="F58" s="39" t="s">
        <v>79</v>
      </c>
      <c r="G58" s="39" t="s">
        <v>79</v>
      </c>
      <c r="H58" s="40" t="s">
        <v>53</v>
      </c>
      <c r="I58" s="41">
        <v>500000000</v>
      </c>
      <c r="J58" s="20"/>
    </row>
    <row r="59" spans="1:11" s="21" customFormat="1" ht="15" customHeight="1" x14ac:dyDescent="0.25">
      <c r="A59" s="89"/>
      <c r="B59" s="61"/>
      <c r="C59" s="62" t="s">
        <v>163</v>
      </c>
      <c r="D59" s="62" t="s">
        <v>179</v>
      </c>
      <c r="E59" s="62" t="s">
        <v>180</v>
      </c>
      <c r="F59" s="62" t="s">
        <v>80</v>
      </c>
      <c r="G59" s="62" t="s">
        <v>19</v>
      </c>
      <c r="H59" s="64" t="s">
        <v>67</v>
      </c>
      <c r="I59" s="57"/>
      <c r="J59" s="20"/>
    </row>
    <row r="60" spans="1:11" s="21" customFormat="1" ht="105.75" customHeight="1" x14ac:dyDescent="0.25">
      <c r="A60" s="89"/>
      <c r="B60" s="61"/>
      <c r="C60" s="63"/>
      <c r="D60" s="63"/>
      <c r="E60" s="63"/>
      <c r="F60" s="63"/>
      <c r="G60" s="63"/>
      <c r="H60" s="65"/>
      <c r="I60" s="57"/>
      <c r="J60" s="20"/>
    </row>
    <row r="61" spans="1:11" s="21" customFormat="1" ht="267.75" customHeight="1" x14ac:dyDescent="0.25">
      <c r="A61" s="89"/>
      <c r="B61" s="61"/>
      <c r="C61" s="39" t="s">
        <v>352</v>
      </c>
      <c r="D61" s="39" t="s">
        <v>81</v>
      </c>
      <c r="E61" s="39" t="s">
        <v>82</v>
      </c>
      <c r="F61" s="39" t="s">
        <v>83</v>
      </c>
      <c r="G61" s="39" t="s">
        <v>84</v>
      </c>
      <c r="H61" s="40" t="s">
        <v>53</v>
      </c>
      <c r="I61" s="41">
        <f>500000000</f>
        <v>500000000</v>
      </c>
      <c r="J61" s="20"/>
    </row>
    <row r="62" spans="1:11" s="21" customFormat="1" ht="167.25" customHeight="1" x14ac:dyDescent="0.25">
      <c r="A62" s="89"/>
      <c r="B62" s="60" t="s">
        <v>353</v>
      </c>
      <c r="C62" s="39" t="s">
        <v>164</v>
      </c>
      <c r="D62" s="39" t="s">
        <v>85</v>
      </c>
      <c r="E62" s="39" t="s">
        <v>130</v>
      </c>
      <c r="F62" s="39" t="s">
        <v>74</v>
      </c>
      <c r="G62" s="39" t="s">
        <v>74</v>
      </c>
      <c r="H62" s="40" t="s">
        <v>67</v>
      </c>
      <c r="I62" s="41">
        <f>2500000*12</f>
        <v>30000000</v>
      </c>
      <c r="J62" s="20"/>
    </row>
    <row r="63" spans="1:11" s="21" customFormat="1" ht="123.75" customHeight="1" x14ac:dyDescent="0.25">
      <c r="A63" s="89"/>
      <c r="B63" s="61"/>
      <c r="C63" s="39" t="s">
        <v>165</v>
      </c>
      <c r="D63" s="39" t="s">
        <v>86</v>
      </c>
      <c r="E63" s="39" t="s">
        <v>129</v>
      </c>
      <c r="F63" s="39" t="s">
        <v>184</v>
      </c>
      <c r="G63" s="39" t="s">
        <v>87</v>
      </c>
      <c r="H63" s="40" t="s">
        <v>72</v>
      </c>
      <c r="I63" s="41">
        <f>600000000*10</f>
        <v>6000000000</v>
      </c>
      <c r="J63" s="20"/>
    </row>
    <row r="64" spans="1:11" ht="80.25" customHeight="1" x14ac:dyDescent="0.25">
      <c r="A64" s="89"/>
      <c r="B64" s="91" t="s">
        <v>360</v>
      </c>
      <c r="C64" s="46" t="s">
        <v>354</v>
      </c>
      <c r="D64" s="46" t="s">
        <v>88</v>
      </c>
      <c r="E64" s="46" t="s">
        <v>132</v>
      </c>
      <c r="F64" s="46" t="s">
        <v>89</v>
      </c>
      <c r="G64" s="46"/>
      <c r="H64" s="47" t="s">
        <v>53</v>
      </c>
      <c r="I64" s="48"/>
      <c r="J64" s="45"/>
      <c r="K64" s="38"/>
    </row>
    <row r="65" spans="1:11" ht="79.5" customHeight="1" x14ac:dyDescent="0.25">
      <c r="A65" s="89"/>
      <c r="B65" s="92"/>
      <c r="C65" s="46" t="s">
        <v>355</v>
      </c>
      <c r="D65" s="46" t="s">
        <v>90</v>
      </c>
      <c r="E65" s="46" t="s">
        <v>91</v>
      </c>
      <c r="F65" s="46" t="s">
        <v>110</v>
      </c>
      <c r="G65" s="46"/>
      <c r="H65" s="47" t="s">
        <v>20</v>
      </c>
      <c r="I65" s="48"/>
      <c r="J65" s="45"/>
      <c r="K65" s="38"/>
    </row>
    <row r="66" spans="1:11" ht="45" x14ac:dyDescent="0.25">
      <c r="A66" s="89"/>
      <c r="B66" s="92"/>
      <c r="C66" s="46" t="s">
        <v>356</v>
      </c>
      <c r="D66" s="46" t="s">
        <v>92</v>
      </c>
      <c r="E66" s="46" t="s">
        <v>137</v>
      </c>
      <c r="F66" s="46" t="s">
        <v>93</v>
      </c>
      <c r="G66" s="46" t="s">
        <v>133</v>
      </c>
      <c r="H66" s="47" t="s">
        <v>20</v>
      </c>
      <c r="I66" s="48" t="s">
        <v>122</v>
      </c>
      <c r="J66" s="45"/>
      <c r="K66" s="38"/>
    </row>
    <row r="67" spans="1:11" ht="144.75" customHeight="1" x14ac:dyDescent="0.25">
      <c r="A67" s="89"/>
      <c r="B67" s="92"/>
      <c r="C67" s="46" t="s">
        <v>357</v>
      </c>
      <c r="D67" s="46" t="s">
        <v>55</v>
      </c>
      <c r="E67" s="46" t="s">
        <v>56</v>
      </c>
      <c r="F67" s="46" t="s">
        <v>229</v>
      </c>
      <c r="G67" s="46" t="s">
        <v>47</v>
      </c>
      <c r="H67" s="47" t="s">
        <v>57</v>
      </c>
      <c r="I67" s="48">
        <v>150000000</v>
      </c>
      <c r="J67" s="45"/>
      <c r="K67" s="38"/>
    </row>
    <row r="68" spans="1:11" ht="139.5" customHeight="1" x14ac:dyDescent="0.25">
      <c r="A68" s="89"/>
      <c r="B68" s="92"/>
      <c r="C68" s="46" t="s">
        <v>358</v>
      </c>
      <c r="D68" s="46" t="s">
        <v>114</v>
      </c>
      <c r="E68" s="46" t="s">
        <v>52</v>
      </c>
      <c r="F68" s="46" t="s">
        <v>94</v>
      </c>
      <c r="G68" s="46" t="s">
        <v>94</v>
      </c>
      <c r="H68" s="47"/>
      <c r="I68" s="48">
        <v>500000000</v>
      </c>
      <c r="J68" s="45"/>
      <c r="K68" s="38"/>
    </row>
    <row r="69" spans="1:11" ht="139.5" customHeight="1" x14ac:dyDescent="0.25">
      <c r="A69" s="90"/>
      <c r="B69" s="93"/>
      <c r="C69" s="46" t="s">
        <v>359</v>
      </c>
      <c r="D69" s="46" t="s">
        <v>167</v>
      </c>
      <c r="E69" s="46" t="s">
        <v>166</v>
      </c>
      <c r="F69" s="46" t="s">
        <v>181</v>
      </c>
      <c r="G69" s="46" t="s">
        <v>182</v>
      </c>
      <c r="H69" s="47" t="s">
        <v>6</v>
      </c>
      <c r="I69" s="48"/>
      <c r="J69" s="45"/>
      <c r="K69" s="38"/>
    </row>
    <row r="70" spans="1:11" ht="37.5" customHeight="1" x14ac:dyDescent="0.25">
      <c r="A70" s="87" t="s">
        <v>141</v>
      </c>
      <c r="B70" s="87"/>
      <c r="C70" s="87"/>
      <c r="D70" s="87"/>
      <c r="E70" s="87"/>
      <c r="F70" s="87"/>
      <c r="G70" s="87"/>
      <c r="H70" s="87"/>
      <c r="I70" s="42">
        <f>SUM(I45:I69)</f>
        <v>13840000000</v>
      </c>
      <c r="J70" s="45"/>
      <c r="K70" s="38"/>
    </row>
  </sheetData>
  <mergeCells count="63">
    <mergeCell ref="A70:H70"/>
    <mergeCell ref="B62:B63"/>
    <mergeCell ref="A17:A22"/>
    <mergeCell ref="A45:A69"/>
    <mergeCell ref="B64:B69"/>
    <mergeCell ref="B45:B47"/>
    <mergeCell ref="D45:D47"/>
    <mergeCell ref="E45:E47"/>
    <mergeCell ref="F45:F47"/>
    <mergeCell ref="G45:G47"/>
    <mergeCell ref="H45:H47"/>
    <mergeCell ref="E50:E52"/>
    <mergeCell ref="A44:H44"/>
    <mergeCell ref="B42:B43"/>
    <mergeCell ref="C42:C43"/>
    <mergeCell ref="D42:D43"/>
    <mergeCell ref="A1:I1"/>
    <mergeCell ref="A2:E2"/>
    <mergeCell ref="A24:A43"/>
    <mergeCell ref="I42:I43"/>
    <mergeCell ref="B4:B6"/>
    <mergeCell ref="A16:H16"/>
    <mergeCell ref="A23:H23"/>
    <mergeCell ref="B7:B9"/>
    <mergeCell ref="I7:I9"/>
    <mergeCell ref="B10:B11"/>
    <mergeCell ref="A4:A15"/>
    <mergeCell ref="B17:B19"/>
    <mergeCell ref="B20:B21"/>
    <mergeCell ref="B13:B14"/>
    <mergeCell ref="G42:G43"/>
    <mergeCell ref="H42:H43"/>
    <mergeCell ref="B56:B57"/>
    <mergeCell ref="E56:E57"/>
    <mergeCell ref="B58:B61"/>
    <mergeCell ref="C59:C60"/>
    <mergeCell ref="D59:D60"/>
    <mergeCell ref="E59:E60"/>
    <mergeCell ref="F54:F55"/>
    <mergeCell ref="E54:E55"/>
    <mergeCell ref="I56:I57"/>
    <mergeCell ref="G59:G60"/>
    <mergeCell ref="H59:H60"/>
    <mergeCell ref="I59:I60"/>
    <mergeCell ref="F59:F60"/>
    <mergeCell ref="G56:G57"/>
    <mergeCell ref="H56:H57"/>
    <mergeCell ref="E42:E43"/>
    <mergeCell ref="F42:F43"/>
    <mergeCell ref="I45:I47"/>
    <mergeCell ref="I50:I52"/>
    <mergeCell ref="B48:B49"/>
    <mergeCell ref="B50:B55"/>
    <mergeCell ref="F50:F52"/>
    <mergeCell ref="G50:G52"/>
    <mergeCell ref="H50:H52"/>
    <mergeCell ref="D54:D55"/>
    <mergeCell ref="C54:C55"/>
    <mergeCell ref="C50:C52"/>
    <mergeCell ref="D50:D52"/>
    <mergeCell ref="I54:I55"/>
    <mergeCell ref="H54:H55"/>
    <mergeCell ref="G54:G55"/>
  </mergeCells>
  <pageMargins left="0.25" right="0.25" top="0.75" bottom="0.75" header="0.3" footer="0.3"/>
  <pageSetup paperSize="119" scale="10" orientation="landscape" r:id="rId1"/>
  <rowBreaks count="3" manualBreakCount="3">
    <brk id="16" max="9" man="1"/>
    <brk id="23" max="9" man="1"/>
    <brk id="44" max="9" man="1"/>
  </rowBreaks>
  <colBreaks count="1" manualBreakCount="1">
    <brk id="10"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A12" sqref="A12:H12"/>
    </sheetView>
  </sheetViews>
  <sheetFormatPr baseColWidth="10" defaultRowHeight="15" x14ac:dyDescent="0.25"/>
  <cols>
    <col min="3" max="3" width="13" bestFit="1" customWidth="1"/>
    <col min="4" max="4" width="14" bestFit="1" customWidth="1"/>
  </cols>
  <sheetData>
    <row r="1" spans="1:8" x14ac:dyDescent="0.25">
      <c r="A1">
        <v>4</v>
      </c>
      <c r="B1">
        <v>4000000</v>
      </c>
      <c r="C1">
        <v>12</v>
      </c>
      <c r="D1">
        <f>C1*A1*B1</f>
        <v>192000000</v>
      </c>
    </row>
    <row r="2" spans="1:8" x14ac:dyDescent="0.25">
      <c r="A2">
        <v>3</v>
      </c>
      <c r="B2">
        <v>15000000</v>
      </c>
      <c r="C2">
        <v>1</v>
      </c>
      <c r="D2">
        <f t="shared" ref="D2:D7" si="0">C2*A2*B2</f>
        <v>45000000</v>
      </c>
    </row>
    <row r="3" spans="1:8" x14ac:dyDescent="0.25">
      <c r="A3">
        <v>4</v>
      </c>
      <c r="B3">
        <v>10000000</v>
      </c>
      <c r="C3" s="1">
        <v>1</v>
      </c>
      <c r="D3">
        <f t="shared" si="0"/>
        <v>40000000</v>
      </c>
    </row>
    <row r="4" spans="1:8" x14ac:dyDescent="0.25">
      <c r="A4">
        <v>3</v>
      </c>
      <c r="B4">
        <v>5000000</v>
      </c>
      <c r="C4">
        <v>1</v>
      </c>
      <c r="D4">
        <f t="shared" si="0"/>
        <v>15000000</v>
      </c>
    </row>
    <row r="5" spans="1:8" x14ac:dyDescent="0.25">
      <c r="A5">
        <v>1</v>
      </c>
      <c r="B5">
        <v>20000000</v>
      </c>
      <c r="C5">
        <v>1</v>
      </c>
      <c r="D5">
        <f t="shared" si="0"/>
        <v>20000000</v>
      </c>
    </row>
    <row r="6" spans="1:8" x14ac:dyDescent="0.25">
      <c r="A6">
        <v>1</v>
      </c>
      <c r="B6">
        <v>200000</v>
      </c>
      <c r="C6">
        <v>12</v>
      </c>
      <c r="D6">
        <f t="shared" si="0"/>
        <v>2400000</v>
      </c>
    </row>
    <row r="7" spans="1:8" x14ac:dyDescent="0.25">
      <c r="A7">
        <v>1</v>
      </c>
      <c r="B7">
        <v>1000000</v>
      </c>
      <c r="C7">
        <v>1</v>
      </c>
      <c r="D7">
        <f t="shared" si="0"/>
        <v>1000000</v>
      </c>
    </row>
    <row r="8" spans="1:8" x14ac:dyDescent="0.25">
      <c r="D8" s="1">
        <f>SUM(D1:D7)</f>
        <v>315400000</v>
      </c>
    </row>
    <row r="12" spans="1:8" ht="409.5" x14ac:dyDescent="0.25">
      <c r="A12" s="4" t="s">
        <v>44</v>
      </c>
      <c r="B12" s="5" t="s">
        <v>116</v>
      </c>
      <c r="C12" s="5" t="s">
        <v>45</v>
      </c>
      <c r="D12" s="5" t="s">
        <v>46</v>
      </c>
      <c r="E12" s="5" t="s">
        <v>43</v>
      </c>
      <c r="F12" s="5" t="s">
        <v>104</v>
      </c>
      <c r="G12" s="5" t="s">
        <v>20</v>
      </c>
      <c r="H12" s="6">
        <v>720000000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ONIC</dc:creator>
  <cp:lastModifiedBy>–Alexandra Rincón–</cp:lastModifiedBy>
  <cp:lastPrinted>2022-11-15T14:56:22Z</cp:lastPrinted>
  <dcterms:created xsi:type="dcterms:W3CDTF">2017-08-15T19:52:18Z</dcterms:created>
  <dcterms:modified xsi:type="dcterms:W3CDTF">2022-11-15T15:49:36Z</dcterms:modified>
</cp:coreProperties>
</file>